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00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0" i="7"/>
  <c r="F89" s="1"/>
  <c r="F88" s="1"/>
  <c r="G90"/>
  <c r="G89" s="1"/>
  <c r="G88" s="1"/>
  <c r="H90"/>
  <c r="H89" s="1"/>
  <c r="H88" s="1"/>
  <c r="I90"/>
  <c r="I89" s="1"/>
  <c r="I88" s="1"/>
  <c r="E90"/>
  <c r="E89" s="1"/>
  <c r="E88" s="1"/>
  <c r="F86"/>
  <c r="G86"/>
  <c r="G85" s="1"/>
  <c r="G84" s="1"/>
  <c r="H86"/>
  <c r="I86"/>
  <c r="I85" s="1"/>
  <c r="I84" s="1"/>
  <c r="E86"/>
  <c r="E85" s="1"/>
  <c r="E84" s="1"/>
  <c r="F85"/>
  <c r="F84" s="1"/>
  <c r="H85"/>
  <c r="H84" s="1"/>
  <c r="F78"/>
  <c r="G78"/>
  <c r="H78"/>
  <c r="E78"/>
  <c r="F82"/>
  <c r="G82"/>
  <c r="H82"/>
  <c r="I82"/>
  <c r="I78" s="1"/>
  <c r="E82"/>
  <c r="E35"/>
  <c r="F31"/>
  <c r="G31"/>
  <c r="H31"/>
  <c r="H30" s="1"/>
  <c r="I31"/>
  <c r="I30" s="1"/>
  <c r="F30"/>
  <c r="G30"/>
  <c r="E31"/>
  <c r="E30" s="1"/>
  <c r="B32" i="8"/>
  <c r="F18"/>
  <c r="E18"/>
  <c r="D18"/>
  <c r="C18"/>
  <c r="B18"/>
  <c r="G31" i="3"/>
  <c r="F11" i="10" l="1"/>
  <c r="F47" i="8"/>
  <c r="E47"/>
  <c r="D47"/>
  <c r="C47"/>
  <c r="B47"/>
  <c r="H11" i="10" l="1"/>
  <c r="G11"/>
  <c r="I99" i="7"/>
  <c r="I98" s="1"/>
  <c r="I97" s="1"/>
  <c r="H99"/>
  <c r="G99"/>
  <c r="G98" s="1"/>
  <c r="G97" s="1"/>
  <c r="F99"/>
  <c r="H98"/>
  <c r="H97" s="1"/>
  <c r="F98"/>
  <c r="I95"/>
  <c r="I94" s="1"/>
  <c r="I93" s="1"/>
  <c r="I25" s="1"/>
  <c r="H95"/>
  <c r="H94" s="1"/>
  <c r="H93" s="1"/>
  <c r="H25" s="1"/>
  <c r="G95"/>
  <c r="F95"/>
  <c r="F94" s="1"/>
  <c r="F93" s="1"/>
  <c r="F25" s="1"/>
  <c r="G94"/>
  <c r="G93" s="1"/>
  <c r="G25" s="1"/>
  <c r="I79"/>
  <c r="H79"/>
  <c r="G79"/>
  <c r="F79"/>
  <c r="I76"/>
  <c r="H76"/>
  <c r="G76"/>
  <c r="F76"/>
  <c r="I73"/>
  <c r="I72" s="1"/>
  <c r="H73"/>
  <c r="H72" s="1"/>
  <c r="G73"/>
  <c r="G72" s="1"/>
  <c r="F73"/>
  <c r="I69"/>
  <c r="H69"/>
  <c r="G69"/>
  <c r="F69"/>
  <c r="I67"/>
  <c r="H67"/>
  <c r="G67"/>
  <c r="G66" s="1"/>
  <c r="F67"/>
  <c r="F66" s="1"/>
  <c r="H66"/>
  <c r="I64"/>
  <c r="I63" s="1"/>
  <c r="H64"/>
  <c r="G64"/>
  <c r="G63" s="1"/>
  <c r="F64"/>
  <c r="F63" s="1"/>
  <c r="H63"/>
  <c r="I61"/>
  <c r="I60" s="1"/>
  <c r="H61"/>
  <c r="G61"/>
  <c r="G60" s="1"/>
  <c r="F61"/>
  <c r="H60"/>
  <c r="F60"/>
  <c r="I58"/>
  <c r="I57" s="1"/>
  <c r="H58"/>
  <c r="H57" s="1"/>
  <c r="G58"/>
  <c r="G57" s="1"/>
  <c r="F58"/>
  <c r="F57" s="1"/>
  <c r="I54"/>
  <c r="H54"/>
  <c r="G54"/>
  <c r="F54"/>
  <c r="I50"/>
  <c r="I49" s="1"/>
  <c r="H50"/>
  <c r="H49" s="1"/>
  <c r="G50"/>
  <c r="G49" s="1"/>
  <c r="F50"/>
  <c r="I45"/>
  <c r="H45"/>
  <c r="G45"/>
  <c r="F45"/>
  <c r="F44" s="1"/>
  <c r="F43" s="1"/>
  <c r="I44"/>
  <c r="I43" s="1"/>
  <c r="H44"/>
  <c r="H43" s="1"/>
  <c r="G44"/>
  <c r="I41"/>
  <c r="I40" s="1"/>
  <c r="H41"/>
  <c r="H40" s="1"/>
  <c r="G41"/>
  <c r="G40" s="1"/>
  <c r="F41"/>
  <c r="F40" s="1"/>
  <c r="I38"/>
  <c r="H38"/>
  <c r="G38"/>
  <c r="F38"/>
  <c r="I35"/>
  <c r="I34" s="1"/>
  <c r="H35"/>
  <c r="H34" s="1"/>
  <c r="G35"/>
  <c r="F35"/>
  <c r="F34" s="1"/>
  <c r="G34"/>
  <c r="I28"/>
  <c r="I27" s="1"/>
  <c r="I26" s="1"/>
  <c r="H28"/>
  <c r="H27" s="1"/>
  <c r="H26" s="1"/>
  <c r="G28"/>
  <c r="G27" s="1"/>
  <c r="G26" s="1"/>
  <c r="F28"/>
  <c r="F27"/>
  <c r="F26" s="1"/>
  <c r="I23"/>
  <c r="H23"/>
  <c r="G23"/>
  <c r="I21"/>
  <c r="H21"/>
  <c r="G21"/>
  <c r="F23"/>
  <c r="F21"/>
  <c r="I17"/>
  <c r="H17"/>
  <c r="H16" s="1"/>
  <c r="H15" s="1"/>
  <c r="G17"/>
  <c r="F17"/>
  <c r="F16" s="1"/>
  <c r="F15" s="1"/>
  <c r="I16"/>
  <c r="G16"/>
  <c r="G15" s="1"/>
  <c r="I13"/>
  <c r="I12" s="1"/>
  <c r="I11" s="1"/>
  <c r="H13"/>
  <c r="H12" s="1"/>
  <c r="H11" s="1"/>
  <c r="G13"/>
  <c r="G12"/>
  <c r="G11" s="1"/>
  <c r="F13"/>
  <c r="F12"/>
  <c r="F11" s="1"/>
  <c r="I9"/>
  <c r="H9"/>
  <c r="H8" s="1"/>
  <c r="H7" s="1"/>
  <c r="G9"/>
  <c r="G8" s="1"/>
  <c r="G7" s="1"/>
  <c r="I8"/>
  <c r="I7" s="1"/>
  <c r="F9"/>
  <c r="F8"/>
  <c r="F7" s="1"/>
  <c r="F97"/>
  <c r="G43"/>
  <c r="I15"/>
  <c r="E99"/>
  <c r="E98" s="1"/>
  <c r="E97" s="1"/>
  <c r="E95"/>
  <c r="E94" s="1"/>
  <c r="E93" s="1"/>
  <c r="E79"/>
  <c r="E76"/>
  <c r="E73"/>
  <c r="E69"/>
  <c r="E67"/>
  <c r="E64"/>
  <c r="E63" s="1"/>
  <c r="E61"/>
  <c r="E60" s="1"/>
  <c r="E58"/>
  <c r="E57" s="1"/>
  <c r="E54"/>
  <c r="E50"/>
  <c r="E45"/>
  <c r="E44" s="1"/>
  <c r="E43" s="1"/>
  <c r="E41"/>
  <c r="E40" s="1"/>
  <c r="E38"/>
  <c r="E28"/>
  <c r="E27" s="1"/>
  <c r="E26" s="1"/>
  <c r="E21"/>
  <c r="E23"/>
  <c r="E20" s="1"/>
  <c r="E19" s="1"/>
  <c r="E17"/>
  <c r="E16" s="1"/>
  <c r="E15" s="1"/>
  <c r="E13"/>
  <c r="E12" s="1"/>
  <c r="E11" s="1"/>
  <c r="E9"/>
  <c r="E8" s="1"/>
  <c r="E7" s="1"/>
  <c r="F11" i="5"/>
  <c r="F10" s="1"/>
  <c r="E11"/>
  <c r="E10" s="1"/>
  <c r="D11"/>
  <c r="D10" s="1"/>
  <c r="C11"/>
  <c r="C10" s="1"/>
  <c r="B11"/>
  <c r="B10" s="1"/>
  <c r="B45" i="8"/>
  <c r="B41"/>
  <c r="B37"/>
  <c r="B35"/>
  <c r="B33"/>
  <c r="F45"/>
  <c r="E45"/>
  <c r="D45"/>
  <c r="F41"/>
  <c r="E41"/>
  <c r="D41"/>
  <c r="F37"/>
  <c r="E37"/>
  <c r="D37"/>
  <c r="F35"/>
  <c r="E35"/>
  <c r="D35"/>
  <c r="F33"/>
  <c r="E33"/>
  <c r="D33"/>
  <c r="C45"/>
  <c r="C41"/>
  <c r="C37"/>
  <c r="C35"/>
  <c r="C33"/>
  <c r="F24"/>
  <c r="E24"/>
  <c r="D24"/>
  <c r="C24"/>
  <c r="F22"/>
  <c r="E22"/>
  <c r="D22"/>
  <c r="C22"/>
  <c r="F15"/>
  <c r="E15"/>
  <c r="D15"/>
  <c r="C15"/>
  <c r="F13"/>
  <c r="E13"/>
  <c r="D13"/>
  <c r="C13"/>
  <c r="F11"/>
  <c r="E11"/>
  <c r="D11"/>
  <c r="C11"/>
  <c r="B24"/>
  <c r="B22"/>
  <c r="B15"/>
  <c r="B13"/>
  <c r="B11"/>
  <c r="H31" i="3"/>
  <c r="F31"/>
  <c r="H27"/>
  <c r="G27"/>
  <c r="F27"/>
  <c r="E31"/>
  <c r="E27"/>
  <c r="D31"/>
  <c r="H11"/>
  <c r="H10" s="1"/>
  <c r="G11"/>
  <c r="F11"/>
  <c r="E11"/>
  <c r="E10" s="1"/>
  <c r="H18"/>
  <c r="G18"/>
  <c r="F18"/>
  <c r="E18"/>
  <c r="D18"/>
  <c r="D11"/>
  <c r="D10" s="1"/>
  <c r="D27"/>
  <c r="E49" i="7" l="1"/>
  <c r="F33"/>
  <c r="F72"/>
  <c r="G20"/>
  <c r="G19" s="1"/>
  <c r="G6" s="1"/>
  <c r="G33"/>
  <c r="I33"/>
  <c r="F49"/>
  <c r="H33"/>
  <c r="H20"/>
  <c r="H19" s="1"/>
  <c r="F71"/>
  <c r="I66"/>
  <c r="I48" s="1"/>
  <c r="H48"/>
  <c r="E34"/>
  <c r="E33" s="1"/>
  <c r="I20"/>
  <c r="I19" s="1"/>
  <c r="I6" s="1"/>
  <c r="F20"/>
  <c r="F19" s="1"/>
  <c r="F6" s="1"/>
  <c r="E6"/>
  <c r="E10" i="8"/>
  <c r="E26" i="3"/>
  <c r="E25" s="1"/>
  <c r="E36" s="1"/>
  <c r="G10"/>
  <c r="F10"/>
  <c r="G26"/>
  <c r="G25" s="1"/>
  <c r="F26"/>
  <c r="F25" s="1"/>
  <c r="H71" i="7"/>
  <c r="G71"/>
  <c r="I71"/>
  <c r="G48"/>
  <c r="F48"/>
  <c r="H6"/>
  <c r="E72"/>
  <c r="E71" s="1"/>
  <c r="E66"/>
  <c r="F32" i="8"/>
  <c r="F31" s="1"/>
  <c r="E32"/>
  <c r="E31" s="1"/>
  <c r="E50" s="1"/>
  <c r="C32"/>
  <c r="C31" s="1"/>
  <c r="D32"/>
  <c r="D31" s="1"/>
  <c r="F10"/>
  <c r="D10"/>
  <c r="C10"/>
  <c r="B10"/>
  <c r="H26" i="3"/>
  <c r="H25" s="1"/>
  <c r="H36" s="1"/>
  <c r="E25" i="7" l="1"/>
  <c r="E48"/>
  <c r="G102"/>
  <c r="F102"/>
  <c r="H102"/>
  <c r="I102"/>
  <c r="E102"/>
  <c r="B50" i="8"/>
  <c r="C50"/>
  <c r="G36" i="3"/>
  <c r="F36"/>
  <c r="F50" i="8"/>
  <c r="D50"/>
  <c r="F38" i="10"/>
  <c r="G35" s="1"/>
  <c r="G38" s="1"/>
  <c r="H35" s="1"/>
  <c r="H38" s="1"/>
  <c r="I35" s="1"/>
  <c r="I38" s="1"/>
  <c r="J35" s="1"/>
  <c r="J38" s="1"/>
  <c r="J22"/>
  <c r="I22"/>
  <c r="H22"/>
  <c r="G22"/>
  <c r="F22"/>
  <c r="J11"/>
  <c r="I11"/>
  <c r="J8"/>
  <c r="I8"/>
  <c r="H8"/>
  <c r="G8"/>
  <c r="G15" s="1"/>
  <c r="F8"/>
  <c r="I15" l="1"/>
  <c r="I23" s="1"/>
  <c r="I29" s="1"/>
  <c r="I30" s="1"/>
  <c r="J15"/>
  <c r="J23" s="1"/>
  <c r="J29" s="1"/>
  <c r="J30" s="1"/>
  <c r="H15"/>
  <c r="H23" s="1"/>
  <c r="H29" s="1"/>
  <c r="H30" s="1"/>
  <c r="F15"/>
  <c r="F23" s="1"/>
  <c r="F29" s="1"/>
  <c r="F30" s="1"/>
  <c r="G23"/>
  <c r="G29" s="1"/>
  <c r="G30" s="1"/>
  <c r="D26" i="3"/>
  <c r="D36" s="1"/>
</calcChain>
</file>

<file path=xl/sharedStrings.xml><?xml version="1.0" encoding="utf-8"?>
<sst xmlns="http://schemas.openxmlformats.org/spreadsheetml/2006/main" count="328" uniqueCount="148">
  <si>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</si>
  <si>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</si>
  <si>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</si>
  <si>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</si>
  <si>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</si>
  <si>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</si>
  <si>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</si>
  <si>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</si>
  <si>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</si>
  <si>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</si>
  <si>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</si>
  <si>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</si>
  <si>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</si>
  <si>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</si>
  <si>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</si>
  <si>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</si>
  <si>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</si>
  <si>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</si>
  <si>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</si>
  <si>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</si>
  <si>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</si>
  <si>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</si>
  <si>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</si>
  <si>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</si>
  <si>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</si>
  <si>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</si>
  <si>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</si>
  <si>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</si>
  <si>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</si>
  <si>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</si>
  <si>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</si>
  <si>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</si>
  <si>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</si>
  <si>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Izvršenje 2022.*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</si>
  <si>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</si>
  <si>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</si>
  <si>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</si>
  <si>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</si>
  <si>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</si>
  <si>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</si>
  <si>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</si>
  <si>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</si>
  <si>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</si>
  <si>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</si>
  <si>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</si>
  <si>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</si>
  <si>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</si>
  <si>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</si>
  <si>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</si>
  <si>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</si>
  <si>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</si>
  <si>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</si>
  <si>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</si>
  <si>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</si>
  <si>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</si>
  <si>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</si>
  <si>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</si>
  <si>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</si>
  <si>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</si>
  <si>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</si>
  <si>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</si>
  <si>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</si>
  <si>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</si>
  <si>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</si>
  <si>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</si>
  <si>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</si>
  <si>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</si>
  <si>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</si>
  <si>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imovine</t>
  </si>
  <si>
    <t>Prihodi od upravnih i adminitrativnih pristojbi, pristojbi po posebnim propisima i naknada</t>
  </si>
  <si>
    <t>Prihodi od prodaje proizvoda i robe te pruženih usluga i prihodi od donacija</t>
  </si>
  <si>
    <t>Kazne, upravne mjere i ostali prihodi</t>
  </si>
  <si>
    <t>Financijski rashodi</t>
  </si>
  <si>
    <t>Rashodi za dodatna ulaganja na nefinancijskoj imovini</t>
  </si>
  <si>
    <t xml:space="preserve">  32 Vlastiti prihodi</t>
  </si>
  <si>
    <t xml:space="preserve">  44 Decentralizirana sredstva</t>
  </si>
  <si>
    <t xml:space="preserve"> 59 Pomoći/Fondovi EU</t>
  </si>
  <si>
    <t>6 Donacije</t>
  </si>
  <si>
    <t xml:space="preserve"> 62 Donacije</t>
  </si>
  <si>
    <t>7 Prihodi od prodaje nefinancijske imovine</t>
  </si>
  <si>
    <t xml:space="preserve"> 72 Prihodi od prodaje nefin.imovine i nadoknade štete s osnova osiguranja</t>
  </si>
  <si>
    <t xml:space="preserve">  41 Prihodi od nefinancijske imovine</t>
  </si>
  <si>
    <t xml:space="preserve">  43 Prihodi za posebne namjene</t>
  </si>
  <si>
    <t>07 Zdravstvo</t>
  </si>
  <si>
    <t>072 Službe za vanjske pacijente</t>
  </si>
  <si>
    <t>073 Bolničke službe</t>
  </si>
  <si>
    <t>076 Poslovi i usluge zdravstva koji nisu drugdje svrstani</t>
  </si>
  <si>
    <t>PROGRAM A101209</t>
  </si>
  <si>
    <t>Zakonski standard ustanova u zdravstvu</t>
  </si>
  <si>
    <t>Aktivnost A101209A120901</t>
  </si>
  <si>
    <t>Održavanje zdravstvenih ustanova</t>
  </si>
  <si>
    <t>Izvor financiranja 44</t>
  </si>
  <si>
    <t>Decentralizirana sredstva</t>
  </si>
  <si>
    <t>Aktivnost A101209A120902</t>
  </si>
  <si>
    <t>Opremanje zdravstvenih ustanova</t>
  </si>
  <si>
    <t>Aktivnost A101209A120903</t>
  </si>
  <si>
    <t>Kapitalna ulaganja u zdravstvene ustanove</t>
  </si>
  <si>
    <t>Aktivnost A101209A120904</t>
  </si>
  <si>
    <t>Informatizacija zdravstvenih ustanova</t>
  </si>
  <si>
    <t>PROGRAM A101212</t>
  </si>
  <si>
    <t>Program ustanova u zdravstvu iznad standarda</t>
  </si>
  <si>
    <t>Aktivnost A 101212A121202</t>
  </si>
  <si>
    <t>Sufinanciranje hitne medicinske pomoći u turističkoj sezoni</t>
  </si>
  <si>
    <t>Izvor financiranja 11</t>
  </si>
  <si>
    <t>Opći prihodi i primici</t>
  </si>
  <si>
    <t>Aktivnost A 101212A121203</t>
  </si>
  <si>
    <t>Sufinanciranje zdravstvene zaštite na otocima i poslovne djelatnosti</t>
  </si>
  <si>
    <t>Izvor financiranja 41</t>
  </si>
  <si>
    <t>Prihodi od nefinancijske imovine</t>
  </si>
  <si>
    <t>Aktivnost A 101212A121212</t>
  </si>
  <si>
    <t>Pružanje usluga temeljem ugovora s HZZO-om</t>
  </si>
  <si>
    <t>Izvor financiranja 43</t>
  </si>
  <si>
    <t>Prihodi za posebne namjene</t>
  </si>
  <si>
    <t>Aktivnost A 101212A121213</t>
  </si>
  <si>
    <t>Pružanje usluga izvan ugovoa s HZZO-om</t>
  </si>
  <si>
    <t>Izvor financiranja 32</t>
  </si>
  <si>
    <t>Vlastiti prihodi</t>
  </si>
  <si>
    <t>Izvor financiranja 58</t>
  </si>
  <si>
    <t>Ostale pomoći</t>
  </si>
  <si>
    <t>Izvor financiranja 62</t>
  </si>
  <si>
    <t>Donacije</t>
  </si>
  <si>
    <t>Izvor financiranja 72</t>
  </si>
  <si>
    <t>Prihodi od prodaje nefin.imovine i nadoknade štete s osnova osiguranja</t>
  </si>
  <si>
    <t>Aktivnost A 101212A121214</t>
  </si>
  <si>
    <t>Usavršavanje zdravstvenih radnika i podizanje kvalitete zdravstvene zaštite</t>
  </si>
  <si>
    <t>Izvor financiranja 59</t>
  </si>
  <si>
    <t>Pomoći/ Fondovi EU</t>
  </si>
  <si>
    <t>Aktivnost A 101212A121209</t>
  </si>
  <si>
    <t>Poticanje mjera za zdravstvene radnike</t>
  </si>
  <si>
    <t>Aktivnost A 101212A121215</t>
  </si>
  <si>
    <t>Sufinanciranje palijativne skrbi</t>
  </si>
  <si>
    <t>9 VLASTITI IZVORI</t>
  </si>
  <si>
    <t>Vlastiti izvori</t>
  </si>
  <si>
    <t>Razlika višak/manjak</t>
  </si>
  <si>
    <t>RASHODI UKUPNO 3 + 4</t>
  </si>
  <si>
    <t>RASHODI UKUPNO 3 + 4 + 9</t>
  </si>
  <si>
    <t>9 Vlastiti izvori</t>
  </si>
  <si>
    <t>FINANCIJSKI PLAN PRORAČUNSKOG KORISNIKA JEDINICE LOKALNE I PODRUČNE (REGIONALNE) SAMOUPRAVE 
ZA 2025. I PROJEKCIJA ZA 2026. I 2027. GODINU</t>
  </si>
  <si>
    <t>Izvršenje 2023.*</t>
  </si>
  <si>
    <t>Plan 2024.</t>
  </si>
  <si>
    <t>Proračun za 2025.</t>
  </si>
  <si>
    <t>Projekcija proračuna
za 2027.</t>
  </si>
  <si>
    <t xml:space="preserve"> 52 Ostale pomoći</t>
  </si>
  <si>
    <t xml:space="preserve"> 58 Ostale pomoći proračunski korisnici</t>
  </si>
  <si>
    <t>Izvor financiranja 52</t>
  </si>
  <si>
    <t>Aktivnost A 101212K121224</t>
  </si>
  <si>
    <t>Ostale pomoći - proračunski korisnici</t>
  </si>
  <si>
    <t>Aktivnost A 101212T121208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</si>
</sst>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3" fontId="6" fillId="0" borderId="4" xfId="0" applyNumberFormat="1" applyFont="1" applyFill="1" applyBorder="1" applyAlignment="1" applyProtection="1">
      <alignment horizontal="center" vertical="center" wrapText="1"/>
    </xf>
    <xf numFmtId="3" fontId="6" fillId="2" borderId="4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3" fontId="6" fillId="0" borderId="3" xfId="0" applyNumberFormat="1" applyFont="1" applyFill="1" applyBorder="1" applyAlignment="1" applyProtection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/>
    </xf>
    <xf numFmtId="3" fontId="6" fillId="2" borderId="4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vertical="center"/>
    </xf>
    <xf numFmtId="3" fontId="6" fillId="2" borderId="3" xfId="0" applyNumberFormat="1" applyFont="1" applyFill="1" applyBorder="1" applyAlignment="1">
      <alignment horizontal="right"/>
    </xf>
    <xf numFmtId="0" fontId="8" fillId="2" borderId="3" xfId="0" applyFont="1" applyFill="1" applyBorder="1" applyAlignment="1">
      <alignment horizontal="left" vertical="center" wrapText="1"/>
    </xf>
    <xf numFmtId="3" fontId="0" fillId="0" borderId="0" xfId="0" applyNumberFormat="1"/>
    <xf numFmtId="0" fontId="9" fillId="0" borderId="1" xfId="0" applyFont="1" applyBorder="1" applyAlignment="1">
      <alignment horizontal="left" vertical="center"/>
    </xf>
    <xf numFmtId="0" fontId="0" fillId="0" borderId="3" xfId="0" applyBorder="1"/>
    <xf numFmtId="0" fontId="1" fillId="0" borderId="3" xfId="0" applyFont="1" applyBorder="1" applyAlignment="1">
      <alignment horizontal="left" vertical="center"/>
    </xf>
    <xf numFmtId="0" fontId="1" fillId="0" borderId="3" xfId="0" applyFont="1" applyBorder="1"/>
    <xf numFmtId="3" fontId="1" fillId="0" borderId="3" xfId="0" applyNumberFormat="1" applyFont="1" applyBorder="1"/>
    <xf numFmtId="0" fontId="6" fillId="2" borderId="4" xfId="0" applyNumberFormat="1" applyFont="1" applyFill="1" applyBorder="1" applyAlignment="1" applyProtection="1">
      <alignment horizontal="center" vertical="center" wrapText="1"/>
    </xf>
    <xf numFmtId="3" fontId="6" fillId="2" borderId="4" xfId="0" applyNumberFormat="1" applyFont="1" applyFill="1" applyBorder="1" applyAlignment="1" applyProtection="1">
      <alignment horizontal="center" vertical="center" wrapText="1"/>
    </xf>
    <xf numFmtId="3" fontId="6" fillId="2" borderId="3" xfId="0" applyNumberFormat="1" applyFont="1" applyFill="1" applyBorder="1" applyAlignment="1" applyProtection="1">
      <alignment horizontal="center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left" wrapText="1"/>
    </xf>
    <xf numFmtId="3" fontId="3" fillId="2" borderId="4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 applyProtection="1">
      <alignment horizontal="right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0" fillId="0" borderId="2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16" fillId="2" borderId="1" xfId="0" applyNumberFormat="1" applyFont="1" applyFill="1" applyBorder="1" applyAlignment="1" applyProtection="1">
      <alignment vertical="top" wrapText="1"/>
    </xf>
    <xf numFmtId="0" fontId="3" fillId="2" borderId="2" xfId="0" applyNumberFormat="1" applyFont="1" applyFill="1" applyBorder="1" applyAlignment="1" applyProtection="1">
      <alignment vertical="top" wrapText="1"/>
    </xf>
    <xf numFmtId="0" fontId="3" fillId="2" borderId="4" xfId="0" applyNumberFormat="1" applyFont="1" applyFill="1" applyBorder="1" applyAlignment="1" applyProtection="1">
      <alignment vertical="top" wrapText="1"/>
    </xf>
    <xf numFmtId="0" fontId="3" fillId="2" borderId="1" xfId="0" applyNumberFormat="1" applyFont="1" applyFill="1" applyBorder="1" applyAlignment="1" applyProtection="1">
      <alignment horizontal="left" vertical="top" wrapText="1"/>
    </xf>
    <xf numFmtId="0" fontId="3" fillId="2" borderId="2" xfId="0" applyNumberFormat="1" applyFont="1" applyFill="1" applyBorder="1" applyAlignment="1" applyProtection="1">
      <alignment horizontal="left" vertical="top" wrapText="1"/>
    </xf>
    <xf numFmtId="0" fontId="3" fillId="2" borderId="4" xfId="0" applyNumberFormat="1" applyFont="1" applyFill="1" applyBorder="1" applyAlignment="1" applyProtection="1">
      <alignment horizontal="left" vertical="top" wrapText="1"/>
    </xf>
    <xf numFmtId="0" fontId="3" fillId="2" borderId="1" xfId="0" applyNumberFormat="1" applyFont="1" applyFill="1" applyBorder="1" applyAlignment="1" applyProtection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1"/>
  <sheetViews>
    <sheetView tabSelected="1" workbookViewId="0">
      <selection activeCell="F13" sqref="F13"/>
    </sheetView>
  </sheetViews>
  <sheetFormatPr defaultRowHeight="15"/>
  <cols>
    <col min="5" max="10" width="25.28515625" customWidth="1"/>
  </cols>
  <sheetData>
    <row r="1" spans="1:10" ht="42" customHeight="1">
      <c r="A1" s="96" t="s">
        <v>137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8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>
      <c r="A3" s="96" t="s">
        <v>19</v>
      </c>
      <c r="B3" s="96"/>
      <c r="C3" s="96"/>
      <c r="D3" s="96"/>
      <c r="E3" s="96"/>
      <c r="F3" s="96"/>
      <c r="G3" s="96"/>
      <c r="H3" s="96"/>
      <c r="I3" s="97"/>
      <c r="J3" s="97"/>
    </row>
    <row r="4" spans="1:10" ht="18">
      <c r="A4" s="24"/>
      <c r="B4" s="24"/>
      <c r="C4" s="24"/>
      <c r="D4" s="24"/>
      <c r="E4" s="24"/>
      <c r="F4" s="24"/>
      <c r="G4" s="24"/>
      <c r="H4" s="24"/>
      <c r="I4" s="5"/>
      <c r="J4" s="5"/>
    </row>
    <row r="5" spans="1:10" ht="15.75">
      <c r="A5" s="96" t="s">
        <v>25</v>
      </c>
      <c r="B5" s="98"/>
      <c r="C5" s="98"/>
      <c r="D5" s="98"/>
      <c r="E5" s="98"/>
      <c r="F5" s="98"/>
      <c r="G5" s="98"/>
      <c r="H5" s="98"/>
      <c r="I5" s="98"/>
      <c r="J5" s="98"/>
    </row>
    <row r="6" spans="1:10" ht="18">
      <c r="A6" s="1"/>
      <c r="B6" s="2"/>
      <c r="C6" s="2"/>
      <c r="D6" s="2"/>
      <c r="E6" s="6"/>
      <c r="F6" s="7"/>
      <c r="G6" s="7"/>
      <c r="H6" s="7"/>
      <c r="I6" s="7"/>
      <c r="J6" s="35" t="s">
        <v>32</v>
      </c>
    </row>
    <row r="7" spans="1:10" ht="25.5">
      <c r="A7" s="28"/>
      <c r="B7" s="29"/>
      <c r="C7" s="29"/>
      <c r="D7" s="30"/>
      <c r="E7" s="31"/>
      <c r="F7" s="3" t="s">
        <v>138</v>
      </c>
      <c r="G7" s="3" t="s">
        <v>139</v>
      </c>
      <c r="H7" s="3" t="s">
        <v>140</v>
      </c>
      <c r="I7" s="3" t="s">
        <v>40</v>
      </c>
      <c r="J7" s="3" t="s">
        <v>141</v>
      </c>
    </row>
    <row r="8" spans="1:10">
      <c r="A8" s="99" t="s">
        <v>0</v>
      </c>
      <c r="B8" s="100"/>
      <c r="C8" s="100"/>
      <c r="D8" s="100"/>
      <c r="E8" s="101"/>
      <c r="F8" s="32">
        <f>F9+F10</f>
        <v>6087738.71</v>
      </c>
      <c r="G8" s="32">
        <f t="shared" ref="G8:J8" si="0">G9+G10</f>
        <v>7476512.8099999996</v>
      </c>
      <c r="H8" s="32">
        <f t="shared" si="0"/>
        <v>7326321</v>
      </c>
      <c r="I8" s="32">
        <f t="shared" si="0"/>
        <v>7137500</v>
      </c>
      <c r="J8" s="32">
        <f t="shared" si="0"/>
        <v>7486000</v>
      </c>
    </row>
    <row r="9" spans="1:10">
      <c r="A9" s="102" t="s">
        <v>34</v>
      </c>
      <c r="B9" s="103"/>
      <c r="C9" s="103"/>
      <c r="D9" s="103"/>
      <c r="E9" s="95"/>
      <c r="F9" s="33">
        <v>6087738.71</v>
      </c>
      <c r="G9" s="33">
        <v>7476512.8099999996</v>
      </c>
      <c r="H9" s="33">
        <v>7326321</v>
      </c>
      <c r="I9" s="33">
        <v>7137500</v>
      </c>
      <c r="J9" s="33">
        <v>7486000</v>
      </c>
    </row>
    <row r="10" spans="1:10">
      <c r="A10" s="104" t="s">
        <v>35</v>
      </c>
      <c r="B10" s="95"/>
      <c r="C10" s="95"/>
      <c r="D10" s="95"/>
      <c r="E10" s="95"/>
      <c r="F10" s="33">
        <v>0</v>
      </c>
      <c r="G10" s="33">
        <v>0</v>
      </c>
      <c r="H10" s="33"/>
      <c r="I10" s="33"/>
      <c r="J10" s="33"/>
    </row>
    <row r="11" spans="1:10">
      <c r="A11" s="36" t="s">
        <v>1</v>
      </c>
      <c r="B11" s="44"/>
      <c r="C11" s="44"/>
      <c r="D11" s="44"/>
      <c r="E11" s="44"/>
      <c r="F11" s="32">
        <f>F12+F13</f>
        <v>6191881.9800000004</v>
      </c>
      <c r="G11" s="32">
        <f>G12+G13+G14</f>
        <v>6951492.25</v>
      </c>
      <c r="H11" s="32">
        <f>H12+H13+H14</f>
        <v>6801300</v>
      </c>
      <c r="I11" s="32">
        <f>I12+I13</f>
        <v>7137500</v>
      </c>
      <c r="J11" s="32">
        <f>J12+J13</f>
        <v>7486000</v>
      </c>
    </row>
    <row r="12" spans="1:10">
      <c r="A12" s="105" t="s">
        <v>36</v>
      </c>
      <c r="B12" s="103"/>
      <c r="C12" s="103"/>
      <c r="D12" s="103"/>
      <c r="E12" s="103"/>
      <c r="F12" s="33">
        <v>6191881.9800000004</v>
      </c>
      <c r="G12" s="33">
        <v>6834750</v>
      </c>
      <c r="H12" s="33">
        <v>6712300</v>
      </c>
      <c r="I12" s="33">
        <v>7042500</v>
      </c>
      <c r="J12" s="45">
        <v>7391000</v>
      </c>
    </row>
    <row r="13" spans="1:10">
      <c r="A13" s="94" t="s">
        <v>37</v>
      </c>
      <c r="B13" s="95"/>
      <c r="C13" s="95"/>
      <c r="D13" s="95"/>
      <c r="E13" s="95"/>
      <c r="F13" s="46"/>
      <c r="G13" s="46">
        <v>116742.25</v>
      </c>
      <c r="H13" s="46">
        <v>89000</v>
      </c>
      <c r="I13" s="46">
        <v>95000</v>
      </c>
      <c r="J13" s="45">
        <v>95000</v>
      </c>
    </row>
    <row r="14" spans="1:10">
      <c r="A14" s="81" t="s">
        <v>131</v>
      </c>
      <c r="B14" s="77"/>
      <c r="C14" s="77"/>
      <c r="D14" s="77"/>
      <c r="E14" s="77"/>
      <c r="F14" s="46"/>
      <c r="G14" s="46"/>
      <c r="H14" s="46"/>
      <c r="I14" s="46"/>
      <c r="J14" s="45"/>
    </row>
    <row r="15" spans="1:10">
      <c r="A15" s="106" t="s">
        <v>60</v>
      </c>
      <c r="B15" s="100"/>
      <c r="C15" s="100"/>
      <c r="D15" s="100"/>
      <c r="E15" s="100"/>
      <c r="F15" s="32">
        <f>F8-F11</f>
        <v>-104143.27000000048</v>
      </c>
      <c r="G15" s="32">
        <f t="shared" ref="G15:J15" si="1">G8-G11</f>
        <v>525020.55999999959</v>
      </c>
      <c r="H15" s="32">
        <f t="shared" si="1"/>
        <v>525021</v>
      </c>
      <c r="I15" s="32">
        <f t="shared" si="1"/>
        <v>0</v>
      </c>
      <c r="J15" s="32">
        <f t="shared" si="1"/>
        <v>0</v>
      </c>
    </row>
    <row r="16" spans="1:10" ht="18">
      <c r="A16" s="24"/>
      <c r="B16" s="22"/>
      <c r="C16" s="22"/>
      <c r="D16" s="22"/>
      <c r="E16" s="22"/>
      <c r="F16" s="22"/>
      <c r="G16" s="22"/>
      <c r="H16" s="23"/>
      <c r="I16" s="23"/>
      <c r="J16" s="23"/>
    </row>
    <row r="17" spans="1:10" ht="15.75">
      <c r="A17" s="96" t="s">
        <v>26</v>
      </c>
      <c r="B17" s="98"/>
      <c r="C17" s="98"/>
      <c r="D17" s="98"/>
      <c r="E17" s="98"/>
      <c r="F17" s="98"/>
      <c r="G17" s="98"/>
      <c r="H17" s="98"/>
      <c r="I17" s="98"/>
      <c r="J17" s="98"/>
    </row>
    <row r="18" spans="1:10" ht="18">
      <c r="A18" s="24"/>
      <c r="B18" s="22"/>
      <c r="C18" s="22"/>
      <c r="D18" s="22"/>
      <c r="E18" s="22"/>
      <c r="F18" s="22"/>
      <c r="G18" s="22"/>
      <c r="H18" s="23"/>
      <c r="I18" s="23"/>
      <c r="J18" s="23"/>
    </row>
    <row r="19" spans="1:10" ht="25.5">
      <c r="A19" s="28"/>
      <c r="B19" s="29"/>
      <c r="C19" s="29"/>
      <c r="D19" s="30"/>
      <c r="E19" s="31"/>
      <c r="F19" s="3" t="s">
        <v>138</v>
      </c>
      <c r="G19" s="3" t="s">
        <v>139</v>
      </c>
      <c r="H19" s="3" t="s">
        <v>140</v>
      </c>
      <c r="I19" s="3" t="s">
        <v>40</v>
      </c>
      <c r="J19" s="3" t="s">
        <v>141</v>
      </c>
    </row>
    <row r="20" spans="1:10">
      <c r="A20" s="94" t="s">
        <v>38</v>
      </c>
      <c r="B20" s="95"/>
      <c r="C20" s="95"/>
      <c r="D20" s="95"/>
      <c r="E20" s="95"/>
      <c r="F20" s="46"/>
      <c r="G20" s="46"/>
      <c r="H20" s="46"/>
      <c r="I20" s="46"/>
      <c r="J20" s="45"/>
    </row>
    <row r="21" spans="1:10">
      <c r="A21" s="94" t="s">
        <v>39</v>
      </c>
      <c r="B21" s="95"/>
      <c r="C21" s="95"/>
      <c r="D21" s="95"/>
      <c r="E21" s="95"/>
      <c r="F21" s="46"/>
      <c r="G21" s="46"/>
      <c r="H21" s="46"/>
      <c r="I21" s="46"/>
      <c r="J21" s="45"/>
    </row>
    <row r="22" spans="1:10">
      <c r="A22" s="106" t="s">
        <v>2</v>
      </c>
      <c r="B22" s="100"/>
      <c r="C22" s="100"/>
      <c r="D22" s="100"/>
      <c r="E22" s="100"/>
      <c r="F22" s="32">
        <f>F20-F21</f>
        <v>0</v>
      </c>
      <c r="G22" s="32">
        <f t="shared" ref="G22:J22" si="2">G20-G21</f>
        <v>0</v>
      </c>
      <c r="H22" s="32">
        <f t="shared" si="2"/>
        <v>0</v>
      </c>
      <c r="I22" s="32">
        <f t="shared" si="2"/>
        <v>0</v>
      </c>
      <c r="J22" s="32">
        <f t="shared" si="2"/>
        <v>0</v>
      </c>
    </row>
    <row r="23" spans="1:10">
      <c r="A23" s="106" t="s">
        <v>61</v>
      </c>
      <c r="B23" s="100"/>
      <c r="C23" s="100"/>
      <c r="D23" s="100"/>
      <c r="E23" s="100"/>
      <c r="F23" s="32">
        <f>F15+F22</f>
        <v>-104143.27000000048</v>
      </c>
      <c r="G23" s="32">
        <f t="shared" ref="G23:J23" si="3">G15+G22</f>
        <v>525020.55999999959</v>
      </c>
      <c r="H23" s="32">
        <f t="shared" si="3"/>
        <v>525021</v>
      </c>
      <c r="I23" s="32">
        <f t="shared" si="3"/>
        <v>0</v>
      </c>
      <c r="J23" s="32">
        <f t="shared" si="3"/>
        <v>0</v>
      </c>
    </row>
    <row r="24" spans="1:10" ht="18">
      <c r="A24" s="21"/>
      <c r="B24" s="22"/>
      <c r="C24" s="22"/>
      <c r="D24" s="22"/>
      <c r="E24" s="22"/>
      <c r="F24" s="22"/>
      <c r="G24" s="22"/>
      <c r="H24" s="23"/>
      <c r="I24" s="23"/>
      <c r="J24" s="23"/>
    </row>
    <row r="25" spans="1:10" ht="15.75">
      <c r="A25" s="96" t="s">
        <v>62</v>
      </c>
      <c r="B25" s="98"/>
      <c r="C25" s="98"/>
      <c r="D25" s="98"/>
      <c r="E25" s="98"/>
      <c r="F25" s="98"/>
      <c r="G25" s="98"/>
      <c r="H25" s="98"/>
      <c r="I25" s="98"/>
      <c r="J25" s="98"/>
    </row>
    <row r="26" spans="1:10" ht="15.75">
      <c r="A26" s="42"/>
      <c r="B26" s="43"/>
      <c r="C26" s="43"/>
      <c r="D26" s="43"/>
      <c r="E26" s="43"/>
      <c r="F26" s="43"/>
      <c r="G26" s="43"/>
      <c r="H26" s="43"/>
      <c r="I26" s="43"/>
      <c r="J26" s="43"/>
    </row>
    <row r="27" spans="1:10" ht="25.5">
      <c r="A27" s="28"/>
      <c r="B27" s="29"/>
      <c r="C27" s="29"/>
      <c r="D27" s="30"/>
      <c r="E27" s="31"/>
      <c r="F27" s="3" t="s">
        <v>138</v>
      </c>
      <c r="G27" s="3" t="s">
        <v>139</v>
      </c>
      <c r="H27" s="3" t="s">
        <v>140</v>
      </c>
      <c r="I27" s="3" t="s">
        <v>40</v>
      </c>
      <c r="J27" s="3" t="s">
        <v>141</v>
      </c>
    </row>
    <row r="28" spans="1:10" ht="15" customHeight="1">
      <c r="A28" s="109" t="s">
        <v>63</v>
      </c>
      <c r="B28" s="110"/>
      <c r="C28" s="110"/>
      <c r="D28" s="110"/>
      <c r="E28" s="111"/>
      <c r="F28" s="47">
        <v>0</v>
      </c>
      <c r="G28" s="47">
        <v>0</v>
      </c>
      <c r="H28" s="47">
        <v>0</v>
      </c>
      <c r="I28" s="47">
        <v>0</v>
      </c>
      <c r="J28" s="48">
        <v>0</v>
      </c>
    </row>
    <row r="29" spans="1:10" ht="15" customHeight="1">
      <c r="A29" s="106" t="s">
        <v>64</v>
      </c>
      <c r="B29" s="100"/>
      <c r="C29" s="100"/>
      <c r="D29" s="100"/>
      <c r="E29" s="100"/>
      <c r="F29" s="49">
        <f>F23+F28</f>
        <v>-104143.27000000048</v>
      </c>
      <c r="G29" s="49">
        <f t="shared" ref="G29:J29" si="4">G23+G28</f>
        <v>525020.55999999959</v>
      </c>
      <c r="H29" s="49">
        <f t="shared" si="4"/>
        <v>525021</v>
      </c>
      <c r="I29" s="49">
        <f t="shared" si="4"/>
        <v>0</v>
      </c>
      <c r="J29" s="50">
        <f t="shared" si="4"/>
        <v>0</v>
      </c>
    </row>
    <row r="30" spans="1:10" ht="45" customHeight="1">
      <c r="A30" s="99" t="s">
        <v>65</v>
      </c>
      <c r="B30" s="112"/>
      <c r="C30" s="112"/>
      <c r="D30" s="112"/>
      <c r="E30" s="113"/>
      <c r="F30" s="49">
        <f>F15+F22+F28-F29</f>
        <v>0</v>
      </c>
      <c r="G30" s="49">
        <f t="shared" ref="G30:J30" si="5">G15+G22+G28-G29</f>
        <v>0</v>
      </c>
      <c r="H30" s="49">
        <f t="shared" si="5"/>
        <v>0</v>
      </c>
      <c r="I30" s="49">
        <f t="shared" si="5"/>
        <v>0</v>
      </c>
      <c r="J30" s="50">
        <f t="shared" si="5"/>
        <v>0</v>
      </c>
    </row>
    <row r="31" spans="1:10" ht="15.75">
      <c r="A31" s="51"/>
      <c r="B31" s="52"/>
      <c r="C31" s="52"/>
      <c r="D31" s="52"/>
      <c r="E31" s="52"/>
      <c r="F31" s="52"/>
      <c r="G31" s="52"/>
      <c r="H31" s="52"/>
      <c r="I31" s="52"/>
      <c r="J31" s="52"/>
    </row>
    <row r="32" spans="1:10" ht="15.75">
      <c r="A32" s="114" t="s">
        <v>59</v>
      </c>
      <c r="B32" s="114"/>
      <c r="C32" s="114"/>
      <c r="D32" s="114"/>
      <c r="E32" s="114"/>
      <c r="F32" s="114"/>
      <c r="G32" s="114"/>
      <c r="H32" s="114"/>
      <c r="I32" s="114"/>
      <c r="J32" s="114"/>
    </row>
    <row r="33" spans="1:10" ht="18">
      <c r="A33" s="53"/>
      <c r="B33" s="54"/>
      <c r="C33" s="54"/>
      <c r="D33" s="54"/>
      <c r="E33" s="54"/>
      <c r="F33" s="54"/>
      <c r="G33" s="54"/>
      <c r="H33" s="55"/>
      <c r="I33" s="55"/>
      <c r="J33" s="55"/>
    </row>
    <row r="34" spans="1:10" ht="25.5">
      <c r="A34" s="56"/>
      <c r="B34" s="57"/>
      <c r="C34" s="57"/>
      <c r="D34" s="58"/>
      <c r="E34" s="59"/>
      <c r="F34" s="60" t="s">
        <v>33</v>
      </c>
      <c r="G34" s="60" t="s">
        <v>139</v>
      </c>
      <c r="H34" s="60" t="s">
        <v>140</v>
      </c>
      <c r="I34" s="60" t="s">
        <v>40</v>
      </c>
      <c r="J34" s="60" t="s">
        <v>141</v>
      </c>
    </row>
    <row r="35" spans="1:10">
      <c r="A35" s="109" t="s">
        <v>63</v>
      </c>
      <c r="B35" s="110"/>
      <c r="C35" s="110"/>
      <c r="D35" s="110"/>
      <c r="E35" s="111"/>
      <c r="F35" s="47">
        <v>0</v>
      </c>
      <c r="G35" s="47">
        <f>F38</f>
        <v>0</v>
      </c>
      <c r="H35" s="47">
        <f>G38</f>
        <v>0</v>
      </c>
      <c r="I35" s="47">
        <f>H38</f>
        <v>0</v>
      </c>
      <c r="J35" s="48">
        <f>I38</f>
        <v>0</v>
      </c>
    </row>
    <row r="36" spans="1:10" ht="28.5" customHeight="1">
      <c r="A36" s="109" t="s">
        <v>66</v>
      </c>
      <c r="B36" s="110"/>
      <c r="C36" s="110"/>
      <c r="D36" s="110"/>
      <c r="E36" s="111"/>
      <c r="F36" s="47">
        <v>0</v>
      </c>
      <c r="G36" s="47">
        <v>0</v>
      </c>
      <c r="H36" s="47">
        <v>0</v>
      </c>
      <c r="I36" s="47">
        <v>0</v>
      </c>
      <c r="J36" s="48">
        <v>0</v>
      </c>
    </row>
    <row r="37" spans="1:10">
      <c r="A37" s="109" t="s">
        <v>67</v>
      </c>
      <c r="B37" s="115"/>
      <c r="C37" s="115"/>
      <c r="D37" s="115"/>
      <c r="E37" s="116"/>
      <c r="F37" s="47">
        <v>0</v>
      </c>
      <c r="G37" s="47">
        <v>0</v>
      </c>
      <c r="H37" s="47">
        <v>0</v>
      </c>
      <c r="I37" s="47">
        <v>0</v>
      </c>
      <c r="J37" s="48">
        <v>0</v>
      </c>
    </row>
    <row r="38" spans="1:10" ht="15" customHeight="1">
      <c r="A38" s="106" t="s">
        <v>64</v>
      </c>
      <c r="B38" s="100"/>
      <c r="C38" s="100"/>
      <c r="D38" s="100"/>
      <c r="E38" s="100"/>
      <c r="F38" s="34">
        <f>F35-F36+F37</f>
        <v>0</v>
      </c>
      <c r="G38" s="34">
        <f t="shared" ref="G38:J38" si="6">G35-G36+G37</f>
        <v>0</v>
      </c>
      <c r="H38" s="34">
        <f t="shared" si="6"/>
        <v>0</v>
      </c>
      <c r="I38" s="34">
        <f t="shared" si="6"/>
        <v>0</v>
      </c>
      <c r="J38" s="61">
        <f t="shared" si="6"/>
        <v>0</v>
      </c>
    </row>
    <row r="39" spans="1:10" ht="17.25" customHeight="1"/>
    <row r="40" spans="1:10">
      <c r="A40" s="107"/>
      <c r="B40" s="108"/>
      <c r="C40" s="108"/>
      <c r="D40" s="108"/>
      <c r="E40" s="108"/>
      <c r="F40" s="108"/>
      <c r="G40" s="108"/>
      <c r="H40" s="108"/>
      <c r="I40" s="108"/>
      <c r="J40" s="108"/>
    </row>
    <row r="41" spans="1:10" ht="9" customHeight="1"/>
  </sheetData>
  <mergeCells count="24">
    <mergeCell ref="A40:J40"/>
    <mergeCell ref="A22:E22"/>
    <mergeCell ref="A23:E23"/>
    <mergeCell ref="A25:J25"/>
    <mergeCell ref="A28:E28"/>
    <mergeCell ref="A29:E29"/>
    <mergeCell ref="A30:E30"/>
    <mergeCell ref="A32:J32"/>
    <mergeCell ref="A35:E35"/>
    <mergeCell ref="A36:E36"/>
    <mergeCell ref="A37:E37"/>
    <mergeCell ref="A38:E38"/>
    <mergeCell ref="A21:E21"/>
    <mergeCell ref="A1:J1"/>
    <mergeCell ref="A3:J3"/>
    <mergeCell ref="A5:J5"/>
    <mergeCell ref="A8:E8"/>
    <mergeCell ref="A9:E9"/>
    <mergeCell ref="A10:E10"/>
    <mergeCell ref="A12:E12"/>
    <mergeCell ref="A13:E13"/>
    <mergeCell ref="A15:E15"/>
    <mergeCell ref="A17:J17"/>
    <mergeCell ref="A20:E20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6"/>
  <sheetViews>
    <sheetView topLeftCell="A7" workbookViewId="0">
      <selection activeCell="D34" sqref="D34"/>
    </sheetView>
  </sheetViews>
  <sheetFormatPr defaultRowHeight="1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>
      <c r="A1" s="96" t="s">
        <v>137</v>
      </c>
      <c r="B1" s="96"/>
      <c r="C1" s="96"/>
      <c r="D1" s="96"/>
      <c r="E1" s="96"/>
      <c r="F1" s="96"/>
      <c r="G1" s="96"/>
      <c r="H1" s="96"/>
    </row>
    <row r="2" spans="1:8" ht="18" customHeight="1">
      <c r="A2" s="4"/>
      <c r="B2" s="4"/>
      <c r="C2" s="4"/>
      <c r="D2" s="4"/>
      <c r="E2" s="4"/>
      <c r="F2" s="4"/>
      <c r="G2" s="4"/>
      <c r="H2" s="4"/>
    </row>
    <row r="3" spans="1:8" ht="15.75" customHeight="1">
      <c r="A3" s="96" t="s">
        <v>19</v>
      </c>
      <c r="B3" s="96"/>
      <c r="C3" s="96"/>
      <c r="D3" s="96"/>
      <c r="E3" s="96"/>
      <c r="F3" s="96"/>
      <c r="G3" s="96"/>
      <c r="H3" s="96"/>
    </row>
    <row r="4" spans="1:8" ht="18">
      <c r="A4" s="4"/>
      <c r="B4" s="4"/>
      <c r="C4" s="4"/>
      <c r="D4" s="4"/>
      <c r="E4" s="4"/>
      <c r="F4" s="4"/>
      <c r="G4" s="5"/>
      <c r="H4" s="5"/>
    </row>
    <row r="5" spans="1:8" ht="18" customHeight="1">
      <c r="A5" s="96" t="s">
        <v>4</v>
      </c>
      <c r="B5" s="96"/>
      <c r="C5" s="96"/>
      <c r="D5" s="96"/>
      <c r="E5" s="96"/>
      <c r="F5" s="96"/>
      <c r="G5" s="96"/>
      <c r="H5" s="96"/>
    </row>
    <row r="6" spans="1:8" ht="18">
      <c r="A6" s="4"/>
      <c r="B6" s="4"/>
      <c r="C6" s="4"/>
      <c r="D6" s="4"/>
      <c r="E6" s="4"/>
      <c r="F6" s="4"/>
      <c r="G6" s="5"/>
      <c r="H6" s="5"/>
    </row>
    <row r="7" spans="1:8" ht="15.75" customHeight="1">
      <c r="A7" s="96" t="s">
        <v>41</v>
      </c>
      <c r="B7" s="96"/>
      <c r="C7" s="96"/>
      <c r="D7" s="96"/>
      <c r="E7" s="96"/>
      <c r="F7" s="96"/>
      <c r="G7" s="96"/>
      <c r="H7" s="96"/>
    </row>
    <row r="8" spans="1:8" ht="18">
      <c r="A8" s="4"/>
      <c r="B8" s="4"/>
      <c r="C8" s="4"/>
      <c r="D8" s="4"/>
      <c r="E8" s="4"/>
      <c r="F8" s="4"/>
      <c r="G8" s="5"/>
      <c r="H8" s="5"/>
    </row>
    <row r="9" spans="1:8" ht="25.5">
      <c r="A9" s="20" t="s">
        <v>5</v>
      </c>
      <c r="B9" s="19" t="s">
        <v>6</v>
      </c>
      <c r="C9" s="19" t="s">
        <v>3</v>
      </c>
      <c r="D9" s="20" t="s">
        <v>138</v>
      </c>
      <c r="E9" s="20" t="s">
        <v>139</v>
      </c>
      <c r="F9" s="20" t="s">
        <v>140</v>
      </c>
      <c r="G9" s="20" t="s">
        <v>40</v>
      </c>
      <c r="H9" s="20" t="s">
        <v>141</v>
      </c>
    </row>
    <row r="10" spans="1:8">
      <c r="A10" s="38"/>
      <c r="B10" s="39"/>
      <c r="C10" s="37" t="s">
        <v>0</v>
      </c>
      <c r="D10" s="64">
        <f>D11+D18</f>
        <v>6087738.71</v>
      </c>
      <c r="E10" s="64">
        <f>E11+E18</f>
        <v>7476512.8099999996</v>
      </c>
      <c r="F10" s="64">
        <f>F11+F18</f>
        <v>7326321</v>
      </c>
      <c r="G10" s="64">
        <f>G11+G18</f>
        <v>7137500</v>
      </c>
      <c r="H10" s="64">
        <f>H11+H18</f>
        <v>7486000</v>
      </c>
    </row>
    <row r="11" spans="1:8" ht="15.75" customHeight="1">
      <c r="A11" s="11">
        <v>6</v>
      </c>
      <c r="B11" s="11"/>
      <c r="C11" s="11" t="s">
        <v>7</v>
      </c>
      <c r="D11" s="65">
        <f>SUM(D12:D17)</f>
        <v>6087738.71</v>
      </c>
      <c r="E11" s="65">
        <f>SUM(E12:E17)</f>
        <v>7476512.8099999996</v>
      </c>
      <c r="F11" s="65">
        <f>SUM(F12:F17)</f>
        <v>7326321</v>
      </c>
      <c r="G11" s="65">
        <f>SUM(G12:G17)</f>
        <v>7137500</v>
      </c>
      <c r="H11" s="65">
        <f>SUM(H12:H17)</f>
        <v>7486000</v>
      </c>
    </row>
    <row r="12" spans="1:8" ht="38.25">
      <c r="A12" s="11"/>
      <c r="B12" s="16">
        <v>63</v>
      </c>
      <c r="C12" s="16" t="s">
        <v>28</v>
      </c>
      <c r="D12" s="8">
        <v>292442.56</v>
      </c>
      <c r="E12" s="9">
        <v>200000</v>
      </c>
      <c r="F12" s="9">
        <v>120000</v>
      </c>
      <c r="G12" s="9">
        <v>130000</v>
      </c>
      <c r="H12" s="9">
        <v>130000</v>
      </c>
    </row>
    <row r="13" spans="1:8">
      <c r="A13" s="11"/>
      <c r="B13" s="16">
        <v>64</v>
      </c>
      <c r="C13" s="16" t="s">
        <v>68</v>
      </c>
      <c r="D13" s="8">
        <v>1223.06</v>
      </c>
      <c r="E13" s="9">
        <v>2000</v>
      </c>
      <c r="F13" s="9">
        <v>2000</v>
      </c>
      <c r="G13" s="9">
        <v>2000</v>
      </c>
      <c r="H13" s="9">
        <v>2000</v>
      </c>
    </row>
    <row r="14" spans="1:8" ht="51">
      <c r="A14" s="11"/>
      <c r="B14" s="16">
        <v>65</v>
      </c>
      <c r="C14" s="16" t="s">
        <v>69</v>
      </c>
      <c r="D14" s="8">
        <v>71627.63</v>
      </c>
      <c r="E14" s="9">
        <v>82000</v>
      </c>
      <c r="F14" s="9">
        <v>76000</v>
      </c>
      <c r="G14" s="9">
        <v>81000</v>
      </c>
      <c r="H14" s="9">
        <v>86000</v>
      </c>
    </row>
    <row r="15" spans="1:8" ht="38.25">
      <c r="A15" s="62"/>
      <c r="B15" s="12">
        <v>66</v>
      </c>
      <c r="C15" s="63" t="s">
        <v>70</v>
      </c>
      <c r="D15" s="8">
        <v>665848.43999999994</v>
      </c>
      <c r="E15" s="9">
        <v>652000</v>
      </c>
      <c r="F15" s="9">
        <v>642000</v>
      </c>
      <c r="G15" s="9">
        <v>672000</v>
      </c>
      <c r="H15" s="9">
        <v>702000</v>
      </c>
    </row>
    <row r="16" spans="1:8" ht="38.25">
      <c r="A16" s="12"/>
      <c r="B16" s="12">
        <v>67</v>
      </c>
      <c r="C16" s="16" t="s">
        <v>29</v>
      </c>
      <c r="D16" s="8">
        <v>5042139.1399999997</v>
      </c>
      <c r="E16" s="9">
        <v>6524512.8099999996</v>
      </c>
      <c r="F16" s="9">
        <v>6482321</v>
      </c>
      <c r="G16" s="9">
        <v>6248500</v>
      </c>
      <c r="H16" s="9">
        <v>6562000</v>
      </c>
    </row>
    <row r="17" spans="1:8" ht="25.5">
      <c r="A17" s="12"/>
      <c r="B17" s="12">
        <v>68</v>
      </c>
      <c r="C17" s="16" t="s">
        <v>71</v>
      </c>
      <c r="D17" s="8">
        <v>14457.88</v>
      </c>
      <c r="E17" s="9">
        <v>16000</v>
      </c>
      <c r="F17" s="9">
        <v>4000</v>
      </c>
      <c r="G17" s="9">
        <v>4000</v>
      </c>
      <c r="H17" s="9">
        <v>4000</v>
      </c>
    </row>
    <row r="18" spans="1:8" ht="25.5">
      <c r="A18" s="14">
        <v>7</v>
      </c>
      <c r="B18" s="15"/>
      <c r="C18" s="25" t="s">
        <v>8</v>
      </c>
      <c r="D18" s="65">
        <f>SUM(D19)</f>
        <v>0</v>
      </c>
      <c r="E18" s="8">
        <f>SUM(E19)</f>
        <v>0</v>
      </c>
      <c r="F18" s="8">
        <f>SUM(F19)</f>
        <v>0</v>
      </c>
      <c r="G18" s="8">
        <f>SUM(G19)</f>
        <v>0</v>
      </c>
      <c r="H18" s="8">
        <f>SUM(H19)</f>
        <v>0</v>
      </c>
    </row>
    <row r="19" spans="1:8" ht="38.25">
      <c r="A19" s="16"/>
      <c r="B19" s="16">
        <v>72</v>
      </c>
      <c r="C19" s="26" t="s">
        <v>27</v>
      </c>
      <c r="D19" s="8">
        <v>0</v>
      </c>
      <c r="E19" s="9">
        <v>0</v>
      </c>
      <c r="F19" s="9">
        <v>0</v>
      </c>
      <c r="G19" s="9">
        <v>0</v>
      </c>
      <c r="H19" s="10">
        <v>0</v>
      </c>
    </row>
    <row r="22" spans="1:8" ht="15.75">
      <c r="A22" s="96" t="s">
        <v>42</v>
      </c>
      <c r="B22" s="117"/>
      <c r="C22" s="117"/>
      <c r="D22" s="117"/>
      <c r="E22" s="117"/>
      <c r="F22" s="117"/>
      <c r="G22" s="117"/>
      <c r="H22" s="117"/>
    </row>
    <row r="23" spans="1:8" ht="18">
      <c r="A23" s="4"/>
      <c r="B23" s="4"/>
      <c r="C23" s="4"/>
      <c r="D23" s="4"/>
      <c r="E23" s="4"/>
      <c r="F23" s="4"/>
      <c r="G23" s="5"/>
      <c r="H23" s="5"/>
    </row>
    <row r="24" spans="1:8" ht="25.5">
      <c r="A24" s="20" t="s">
        <v>5</v>
      </c>
      <c r="B24" s="19" t="s">
        <v>6</v>
      </c>
      <c r="C24" s="19" t="s">
        <v>9</v>
      </c>
      <c r="D24" s="20" t="s">
        <v>138</v>
      </c>
      <c r="E24" s="20" t="s">
        <v>139</v>
      </c>
      <c r="F24" s="20" t="s">
        <v>140</v>
      </c>
      <c r="G24" s="20" t="s">
        <v>40</v>
      </c>
      <c r="H24" s="20" t="s">
        <v>141</v>
      </c>
    </row>
    <row r="25" spans="1:8" ht="25.5">
      <c r="A25" s="3"/>
      <c r="B25" s="86"/>
      <c r="C25" s="86" t="s">
        <v>135</v>
      </c>
      <c r="D25" s="86"/>
      <c r="E25" s="87">
        <f>E26+E35</f>
        <v>6951492</v>
      </c>
      <c r="F25" s="87">
        <f>F26+F35</f>
        <v>6801300</v>
      </c>
      <c r="G25" s="87">
        <f>G26+G35</f>
        <v>7137500</v>
      </c>
      <c r="H25" s="87">
        <f>H26+H35</f>
        <v>7486000</v>
      </c>
    </row>
    <row r="26" spans="1:8">
      <c r="A26" s="38"/>
      <c r="B26" s="39"/>
      <c r="C26" s="37" t="s">
        <v>134</v>
      </c>
      <c r="D26" s="64">
        <f>D27+D31</f>
        <v>6191881.7899999991</v>
      </c>
      <c r="E26" s="64">
        <f>E27+E31</f>
        <v>6951492</v>
      </c>
      <c r="F26" s="64">
        <f>F27+F31</f>
        <v>6801300</v>
      </c>
      <c r="G26" s="64">
        <f>G27+G31</f>
        <v>7137500</v>
      </c>
      <c r="H26" s="64">
        <f>H27+H31</f>
        <v>7486000</v>
      </c>
    </row>
    <row r="27" spans="1:8" ht="15.75" customHeight="1">
      <c r="A27" s="11">
        <v>3</v>
      </c>
      <c r="B27" s="11"/>
      <c r="C27" s="11" t="s">
        <v>10</v>
      </c>
      <c r="D27" s="65">
        <f>SUM(D28:D30)</f>
        <v>5958195.7899999991</v>
      </c>
      <c r="E27" s="65">
        <f>SUM(E28:E30)</f>
        <v>6834750</v>
      </c>
      <c r="F27" s="65">
        <f>SUM(F28:F30)</f>
        <v>6712300</v>
      </c>
      <c r="G27" s="65">
        <f>SUM(G28:G30)</f>
        <v>7042500</v>
      </c>
      <c r="H27" s="65">
        <f>SUM(H28:H30)</f>
        <v>7391000</v>
      </c>
    </row>
    <row r="28" spans="1:8" ht="15.75" customHeight="1">
      <c r="A28" s="11"/>
      <c r="B28" s="16">
        <v>31</v>
      </c>
      <c r="C28" s="16" t="s">
        <v>11</v>
      </c>
      <c r="D28" s="8">
        <v>4779747.5999999996</v>
      </c>
      <c r="E28" s="9">
        <v>5708750</v>
      </c>
      <c r="F28" s="9">
        <v>5790300</v>
      </c>
      <c r="G28" s="9">
        <v>6078500</v>
      </c>
      <c r="H28" s="9">
        <v>6387800</v>
      </c>
    </row>
    <row r="29" spans="1:8">
      <c r="A29" s="12"/>
      <c r="B29" s="12">
        <v>32</v>
      </c>
      <c r="C29" s="12" t="s">
        <v>22</v>
      </c>
      <c r="D29" s="8">
        <v>1171582.8899999999</v>
      </c>
      <c r="E29" s="9">
        <v>1119000</v>
      </c>
      <c r="F29" s="9">
        <v>914000</v>
      </c>
      <c r="G29" s="9">
        <v>955500</v>
      </c>
      <c r="H29" s="9">
        <v>994700</v>
      </c>
    </row>
    <row r="30" spans="1:8">
      <c r="A30" s="12"/>
      <c r="B30" s="12">
        <v>34</v>
      </c>
      <c r="C30" s="17" t="s">
        <v>72</v>
      </c>
      <c r="D30" s="8">
        <v>6865.3</v>
      </c>
      <c r="E30" s="9">
        <v>7000</v>
      </c>
      <c r="F30" s="9">
        <v>8000</v>
      </c>
      <c r="G30" s="9">
        <v>8500</v>
      </c>
      <c r="H30" s="9">
        <v>8500</v>
      </c>
    </row>
    <row r="31" spans="1:8" ht="25.5">
      <c r="A31" s="14">
        <v>4</v>
      </c>
      <c r="B31" s="15"/>
      <c r="C31" s="25" t="s">
        <v>12</v>
      </c>
      <c r="D31" s="65">
        <f>SUM(D32:D34)</f>
        <v>233686</v>
      </c>
      <c r="E31" s="65">
        <f>SUM(E32:E34)</f>
        <v>116742</v>
      </c>
      <c r="F31" s="65">
        <f>SUM(F32:F34)</f>
        <v>89000</v>
      </c>
      <c r="G31" s="65">
        <f>SUM(G32:G34)</f>
        <v>95000</v>
      </c>
      <c r="H31" s="65">
        <f>SUM(H32:H34)</f>
        <v>95000</v>
      </c>
    </row>
    <row r="32" spans="1:8" ht="38.25">
      <c r="A32" s="14"/>
      <c r="B32" s="16">
        <v>41</v>
      </c>
      <c r="C32" s="26" t="s">
        <v>13</v>
      </c>
      <c r="D32" s="8">
        <v>0</v>
      </c>
      <c r="E32" s="9">
        <v>0</v>
      </c>
      <c r="F32" s="9">
        <v>0</v>
      </c>
      <c r="G32" s="9">
        <v>0</v>
      </c>
      <c r="H32" s="9">
        <v>0</v>
      </c>
    </row>
    <row r="33" spans="1:8" ht="38.25">
      <c r="A33" s="14"/>
      <c r="B33" s="16">
        <v>42</v>
      </c>
      <c r="C33" s="26" t="s">
        <v>30</v>
      </c>
      <c r="D33" s="8">
        <v>101590</v>
      </c>
      <c r="E33" s="9">
        <v>83211</v>
      </c>
      <c r="F33" s="9">
        <v>71000</v>
      </c>
      <c r="G33" s="9">
        <v>75000</v>
      </c>
      <c r="H33" s="9">
        <v>75000</v>
      </c>
    </row>
    <row r="34" spans="1:8" ht="25.5">
      <c r="A34" s="16"/>
      <c r="B34" s="16">
        <v>45</v>
      </c>
      <c r="C34" s="26" t="s">
        <v>73</v>
      </c>
      <c r="D34" s="8">
        <v>132096</v>
      </c>
      <c r="E34" s="9">
        <v>33531</v>
      </c>
      <c r="F34" s="9">
        <v>18000</v>
      </c>
      <c r="G34" s="9">
        <v>20000</v>
      </c>
      <c r="H34" s="10">
        <v>20000</v>
      </c>
    </row>
    <row r="35" spans="1:8">
      <c r="A35" s="83">
        <v>9</v>
      </c>
      <c r="B35" s="82"/>
      <c r="C35" s="84" t="s">
        <v>132</v>
      </c>
      <c r="D35" s="85"/>
      <c r="E35" s="78">
        <v>0</v>
      </c>
      <c r="F35" s="9">
        <v>0</v>
      </c>
      <c r="G35" s="9">
        <v>0</v>
      </c>
      <c r="H35" s="10">
        <v>0</v>
      </c>
    </row>
    <row r="36" spans="1:8">
      <c r="A36" s="82"/>
      <c r="B36" s="82"/>
      <c r="C36" s="84" t="s">
        <v>133</v>
      </c>
      <c r="D36" s="85">
        <f>D10-D26</f>
        <v>-104143.07999999914</v>
      </c>
      <c r="E36" s="85">
        <f>E10-E25</f>
        <v>525020.80999999959</v>
      </c>
      <c r="F36" s="85">
        <f>F10-F25</f>
        <v>525021</v>
      </c>
      <c r="G36" s="85">
        <f>G10-G25</f>
        <v>0</v>
      </c>
      <c r="H36" s="85">
        <f>H10-H25</f>
        <v>0</v>
      </c>
    </row>
  </sheetData>
  <mergeCells count="5">
    <mergeCell ref="A22:H22"/>
    <mergeCell ref="A1:H1"/>
    <mergeCell ref="A3:H3"/>
    <mergeCell ref="A5:H5"/>
    <mergeCell ref="A7:H7"/>
  </mergeCells>
  <pageMargins left="0.7" right="0.7" top="0.75" bottom="0.75" header="0.3" footer="0.3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0"/>
  <sheetViews>
    <sheetView topLeftCell="A4" workbookViewId="0">
      <selection activeCell="B33" sqref="B33"/>
    </sheetView>
  </sheetViews>
  <sheetFormatPr defaultRowHeight="15"/>
  <cols>
    <col min="1" max="1" width="40.42578125" customWidth="1"/>
    <col min="2" max="6" width="25.28515625" customWidth="1"/>
  </cols>
  <sheetData>
    <row r="1" spans="1:6" ht="42" customHeight="1">
      <c r="A1" s="96" t="s">
        <v>137</v>
      </c>
      <c r="B1" s="96"/>
      <c r="C1" s="96"/>
      <c r="D1" s="96"/>
      <c r="E1" s="96"/>
      <c r="F1" s="96"/>
    </row>
    <row r="2" spans="1:6" ht="18" customHeight="1">
      <c r="A2" s="24"/>
      <c r="B2" s="24"/>
      <c r="C2" s="24"/>
      <c r="D2" s="24"/>
      <c r="E2" s="24"/>
      <c r="F2" s="24"/>
    </row>
    <row r="3" spans="1:6" ht="15.75" customHeight="1">
      <c r="A3" s="96" t="s">
        <v>19</v>
      </c>
      <c r="B3" s="96"/>
      <c r="C3" s="96"/>
      <c r="D3" s="96"/>
      <c r="E3" s="96"/>
      <c r="F3" s="96"/>
    </row>
    <row r="4" spans="1:6" ht="18">
      <c r="B4" s="24"/>
      <c r="C4" s="24"/>
      <c r="D4" s="24"/>
      <c r="E4" s="5"/>
      <c r="F4" s="5"/>
    </row>
    <row r="5" spans="1:6" ht="18" customHeight="1">
      <c r="A5" s="96" t="s">
        <v>4</v>
      </c>
      <c r="B5" s="96"/>
      <c r="C5" s="96"/>
      <c r="D5" s="96"/>
      <c r="E5" s="96"/>
      <c r="F5" s="96"/>
    </row>
    <row r="6" spans="1:6" ht="18">
      <c r="A6" s="24"/>
      <c r="B6" s="24"/>
      <c r="C6" s="24"/>
      <c r="D6" s="24"/>
      <c r="E6" s="5"/>
      <c r="F6" s="5"/>
    </row>
    <row r="7" spans="1:6" ht="15.75" customHeight="1">
      <c r="A7" s="96" t="s">
        <v>43</v>
      </c>
      <c r="B7" s="96"/>
      <c r="C7" s="96"/>
      <c r="D7" s="96"/>
      <c r="E7" s="96"/>
      <c r="F7" s="96"/>
    </row>
    <row r="8" spans="1:6" ht="18">
      <c r="A8" s="24"/>
      <c r="B8" s="24"/>
      <c r="C8" s="24"/>
      <c r="D8" s="24"/>
      <c r="E8" s="5"/>
      <c r="F8" s="5"/>
    </row>
    <row r="9" spans="1:6" ht="25.5">
      <c r="A9" s="20" t="s">
        <v>45</v>
      </c>
      <c r="B9" s="20" t="s">
        <v>138</v>
      </c>
      <c r="C9" s="20" t="s">
        <v>139</v>
      </c>
      <c r="D9" s="20" t="s">
        <v>140</v>
      </c>
      <c r="E9" s="20" t="s">
        <v>40</v>
      </c>
      <c r="F9" s="20" t="s">
        <v>141</v>
      </c>
    </row>
    <row r="10" spans="1:6">
      <c r="A10" s="40" t="s">
        <v>0</v>
      </c>
      <c r="B10" s="64">
        <f>B11+B13+B15+B18+B22+B24</f>
        <v>6087738</v>
      </c>
      <c r="C10" s="64">
        <f>C11+C13+C15+C18+C22+C24</f>
        <v>7476513</v>
      </c>
      <c r="D10" s="64">
        <f>D11+D13+D15+D18+D22+D24</f>
        <v>7326321</v>
      </c>
      <c r="E10" s="64">
        <f>E11+E13+E15+E18+E22+E24</f>
        <v>7137500</v>
      </c>
      <c r="F10" s="64">
        <f>F11+F13+F15+F18+F22+F24</f>
        <v>7486000</v>
      </c>
    </row>
    <row r="11" spans="1:6">
      <c r="A11" s="25" t="s">
        <v>49</v>
      </c>
      <c r="B11" s="74">
        <f>SUM(B12)</f>
        <v>114567</v>
      </c>
      <c r="C11" s="74">
        <f>SUM(C12)</f>
        <v>125377</v>
      </c>
      <c r="D11" s="74">
        <f>SUM(D12)</f>
        <v>181828</v>
      </c>
      <c r="E11" s="74">
        <f>SUM(E12)</f>
        <v>181828</v>
      </c>
      <c r="F11" s="74">
        <f>SUM(F12)</f>
        <v>181828</v>
      </c>
    </row>
    <row r="12" spans="1:6">
      <c r="A12" s="13" t="s">
        <v>50</v>
      </c>
      <c r="B12" s="9">
        <v>114567</v>
      </c>
      <c r="C12" s="9">
        <v>125377</v>
      </c>
      <c r="D12" s="9">
        <v>181828</v>
      </c>
      <c r="E12" s="9">
        <v>181828</v>
      </c>
      <c r="F12" s="9">
        <v>181828</v>
      </c>
    </row>
    <row r="13" spans="1:6">
      <c r="A13" s="14" t="s">
        <v>51</v>
      </c>
      <c r="B13" s="75">
        <f>SUM(B14)</f>
        <v>679697</v>
      </c>
      <c r="C13" s="75">
        <f>SUM(C14)</f>
        <v>668000</v>
      </c>
      <c r="D13" s="75">
        <f>SUM(D14)</f>
        <v>646000</v>
      </c>
      <c r="E13" s="75">
        <f>SUM(E14)</f>
        <v>676000</v>
      </c>
      <c r="F13" s="75">
        <f>SUM(F14)</f>
        <v>706000</v>
      </c>
    </row>
    <row r="14" spans="1:6">
      <c r="A14" s="13" t="s">
        <v>74</v>
      </c>
      <c r="B14" s="9">
        <v>679697</v>
      </c>
      <c r="C14" s="9">
        <v>668000</v>
      </c>
      <c r="D14" s="9">
        <v>646000</v>
      </c>
      <c r="E14" s="9">
        <v>676000</v>
      </c>
      <c r="F14" s="9">
        <v>706000</v>
      </c>
    </row>
    <row r="15" spans="1:6">
      <c r="A15" s="11" t="s">
        <v>47</v>
      </c>
      <c r="B15" s="76">
        <f>SUM(B16:B17)</f>
        <v>4990842</v>
      </c>
      <c r="C15" s="76">
        <f>SUM(C16:C17)</f>
        <v>6469136</v>
      </c>
      <c r="D15" s="76">
        <f>SUM(D16:D17)</f>
        <v>6361471</v>
      </c>
      <c r="E15" s="76">
        <f>SUM(E16:E17)</f>
        <v>6132650</v>
      </c>
      <c r="F15" s="76">
        <f>SUM(F16:F17)</f>
        <v>6451150</v>
      </c>
    </row>
    <row r="16" spans="1:6">
      <c r="A16" s="18" t="s">
        <v>48</v>
      </c>
      <c r="B16" s="8">
        <v>4791094</v>
      </c>
      <c r="C16" s="9">
        <v>6263396</v>
      </c>
      <c r="D16" s="9">
        <v>6155731</v>
      </c>
      <c r="E16" s="9">
        <v>5926910</v>
      </c>
      <c r="F16" s="9">
        <v>6245410</v>
      </c>
    </row>
    <row r="17" spans="1:6">
      <c r="A17" s="18" t="s">
        <v>75</v>
      </c>
      <c r="B17" s="8">
        <v>199748</v>
      </c>
      <c r="C17" s="9">
        <v>205740</v>
      </c>
      <c r="D17" s="9">
        <v>205740</v>
      </c>
      <c r="E17" s="9">
        <v>205740</v>
      </c>
      <c r="F17" s="9">
        <v>205740</v>
      </c>
    </row>
    <row r="18" spans="1:6">
      <c r="A18" s="40" t="s">
        <v>46</v>
      </c>
      <c r="B18" s="76">
        <f>SUM(B19:B21)</f>
        <v>292443</v>
      </c>
      <c r="C18" s="76">
        <f>SUM(C19:C21)</f>
        <v>200000</v>
      </c>
      <c r="D18" s="76">
        <f>SUM(D19:D21)</f>
        <v>134022</v>
      </c>
      <c r="E18" s="76">
        <f>SUM(E19:E21)</f>
        <v>144022</v>
      </c>
      <c r="F18" s="76">
        <f>SUM(F19:F21)</f>
        <v>144022</v>
      </c>
    </row>
    <row r="19" spans="1:6">
      <c r="A19" s="91" t="s">
        <v>142</v>
      </c>
      <c r="B19" s="92">
        <v>0</v>
      </c>
      <c r="C19" s="92">
        <v>0</v>
      </c>
      <c r="D19" s="92">
        <v>14022</v>
      </c>
      <c r="E19" s="92">
        <v>14022</v>
      </c>
      <c r="F19" s="92">
        <v>14022</v>
      </c>
    </row>
    <row r="20" spans="1:6">
      <c r="A20" s="18" t="s">
        <v>143</v>
      </c>
      <c r="B20" s="8">
        <v>224229</v>
      </c>
      <c r="C20" s="9">
        <v>120000</v>
      </c>
      <c r="D20" s="9">
        <v>50000</v>
      </c>
      <c r="E20" s="9">
        <v>60000</v>
      </c>
      <c r="F20" s="10">
        <v>60000</v>
      </c>
    </row>
    <row r="21" spans="1:6">
      <c r="A21" s="18" t="s">
        <v>76</v>
      </c>
      <c r="B21" s="8">
        <v>68214</v>
      </c>
      <c r="C21" s="9">
        <v>80000</v>
      </c>
      <c r="D21" s="9">
        <v>70000</v>
      </c>
      <c r="E21" s="9">
        <v>70000</v>
      </c>
      <c r="F21" s="10">
        <v>70000</v>
      </c>
    </row>
    <row r="22" spans="1:6">
      <c r="A22" s="73" t="s">
        <v>77</v>
      </c>
      <c r="B22" s="76">
        <f>SUM(B23)</f>
        <v>1832</v>
      </c>
      <c r="C22" s="76">
        <f>SUM(C23)</f>
        <v>2000</v>
      </c>
      <c r="D22" s="76">
        <f>SUM(D23)</f>
        <v>2000</v>
      </c>
      <c r="E22" s="76">
        <f>SUM(E23)</f>
        <v>2000</v>
      </c>
      <c r="F22" s="76">
        <f>SUM(F23)</f>
        <v>2000</v>
      </c>
    </row>
    <row r="23" spans="1:6">
      <c r="A23" s="18" t="s">
        <v>78</v>
      </c>
      <c r="B23" s="8">
        <v>1832</v>
      </c>
      <c r="C23" s="9">
        <v>2000</v>
      </c>
      <c r="D23" s="9">
        <v>2000</v>
      </c>
      <c r="E23" s="9">
        <v>2000</v>
      </c>
      <c r="F23" s="10">
        <v>2000</v>
      </c>
    </row>
    <row r="24" spans="1:6">
      <c r="A24" s="14" t="s">
        <v>79</v>
      </c>
      <c r="B24" s="76">
        <f>SUM(B25)</f>
        <v>8357</v>
      </c>
      <c r="C24" s="76">
        <f>SUM(C25)</f>
        <v>12000</v>
      </c>
      <c r="D24" s="76">
        <f>SUM(D25)</f>
        <v>1000</v>
      </c>
      <c r="E24" s="76">
        <f>SUM(E25)</f>
        <v>1000</v>
      </c>
      <c r="F24" s="76">
        <f>SUM(F25)</f>
        <v>1000</v>
      </c>
    </row>
    <row r="25" spans="1:6" ht="25.5">
      <c r="A25" s="18" t="s">
        <v>80</v>
      </c>
      <c r="B25" s="8">
        <v>8357</v>
      </c>
      <c r="C25" s="9">
        <v>12000</v>
      </c>
      <c r="D25" s="9">
        <v>1000</v>
      </c>
      <c r="E25" s="9">
        <v>1000</v>
      </c>
      <c r="F25" s="10">
        <v>1000</v>
      </c>
    </row>
    <row r="28" spans="1:6" ht="15.75" customHeight="1">
      <c r="A28" s="96" t="s">
        <v>44</v>
      </c>
      <c r="B28" s="96"/>
      <c r="C28" s="96"/>
      <c r="D28" s="96"/>
      <c r="E28" s="96"/>
      <c r="F28" s="96"/>
    </row>
    <row r="29" spans="1:6" ht="18">
      <c r="A29" s="24"/>
      <c r="B29" s="24"/>
      <c r="C29" s="24"/>
      <c r="D29" s="24"/>
      <c r="E29" s="5"/>
      <c r="F29" s="5"/>
    </row>
    <row r="30" spans="1:6" ht="25.5">
      <c r="A30" s="20" t="s">
        <v>45</v>
      </c>
      <c r="B30" s="20" t="s">
        <v>138</v>
      </c>
      <c r="C30" s="20" t="s">
        <v>139</v>
      </c>
      <c r="D30" s="20" t="s">
        <v>140</v>
      </c>
      <c r="E30" s="20" t="s">
        <v>40</v>
      </c>
      <c r="F30" s="20" t="s">
        <v>141</v>
      </c>
    </row>
    <row r="31" spans="1:6">
      <c r="A31" s="3" t="s">
        <v>135</v>
      </c>
      <c r="B31" s="86"/>
      <c r="C31" s="88">
        <f>C32+C49</f>
        <v>7476513</v>
      </c>
      <c r="D31" s="88">
        <f>D32+D49</f>
        <v>7326321</v>
      </c>
      <c r="E31" s="88">
        <f t="shared" ref="E31:F31" si="0">E32+E49</f>
        <v>7137500</v>
      </c>
      <c r="F31" s="88">
        <f t="shared" si="0"/>
        <v>7486000</v>
      </c>
    </row>
    <row r="32" spans="1:6">
      <c r="A32" s="40" t="s">
        <v>134</v>
      </c>
      <c r="B32" s="74">
        <f>B33+B35+B37+B41+B45+B47</f>
        <v>6191881.3799999999</v>
      </c>
      <c r="C32" s="74">
        <f>C33+C35+C37+C41+C45+C47</f>
        <v>6951492</v>
      </c>
      <c r="D32" s="74">
        <f>D33+D35+D37+D41+D45+D47</f>
        <v>6801300</v>
      </c>
      <c r="E32" s="74">
        <f>E33+E35+E37+E41+E45+E47</f>
        <v>7137500</v>
      </c>
      <c r="F32" s="74">
        <f>F33+F35+F37+F41+F45+F47</f>
        <v>7486000</v>
      </c>
    </row>
    <row r="33" spans="1:6" ht="15.75" customHeight="1">
      <c r="A33" s="25" t="s">
        <v>49</v>
      </c>
      <c r="B33" s="65">
        <f>SUM(B34)</f>
        <v>114567</v>
      </c>
      <c r="C33" s="78">
        <f>SUM(C34)</f>
        <v>125377</v>
      </c>
      <c r="D33" s="78">
        <f>SUM(D34)</f>
        <v>181828</v>
      </c>
      <c r="E33" s="78">
        <f>SUM(E34)</f>
        <v>181828</v>
      </c>
      <c r="F33" s="78">
        <f>SUM(F34)</f>
        <v>181828</v>
      </c>
    </row>
    <row r="34" spans="1:6">
      <c r="A34" s="13" t="s">
        <v>50</v>
      </c>
      <c r="B34" s="8">
        <v>114567</v>
      </c>
      <c r="C34" s="9">
        <v>125377</v>
      </c>
      <c r="D34" s="9">
        <v>181828</v>
      </c>
      <c r="E34" s="9">
        <v>181828</v>
      </c>
      <c r="F34" s="9">
        <v>181828</v>
      </c>
    </row>
    <row r="35" spans="1:6">
      <c r="A35" s="25" t="s">
        <v>51</v>
      </c>
      <c r="B35" s="65">
        <f>SUM(B36)</f>
        <v>679697.38</v>
      </c>
      <c r="C35" s="78">
        <f>SUM(C36)</f>
        <v>668000</v>
      </c>
      <c r="D35" s="78">
        <f>SUM(D36)</f>
        <v>646000</v>
      </c>
      <c r="E35" s="78">
        <f>SUM(E36)</f>
        <v>676000</v>
      </c>
      <c r="F35" s="78">
        <f>SUM(F36)</f>
        <v>706000</v>
      </c>
    </row>
    <row r="36" spans="1:6">
      <c r="A36" s="13" t="s">
        <v>74</v>
      </c>
      <c r="B36" s="8">
        <v>679697.38</v>
      </c>
      <c r="C36" s="9">
        <v>668000</v>
      </c>
      <c r="D36" s="9">
        <v>646000</v>
      </c>
      <c r="E36" s="9">
        <v>676000</v>
      </c>
      <c r="F36" s="9">
        <v>706000</v>
      </c>
    </row>
    <row r="37" spans="1:6">
      <c r="A37" s="14" t="s">
        <v>47</v>
      </c>
      <c r="B37" s="65">
        <f>SUM(B38:B40)</f>
        <v>5091582</v>
      </c>
      <c r="C37" s="78">
        <f>SUM(C38:C40)</f>
        <v>5944115</v>
      </c>
      <c r="D37" s="78">
        <f>SUM(D38:D40)</f>
        <v>5836450</v>
      </c>
      <c r="E37" s="78">
        <f>SUM(E38:E40)</f>
        <v>6132650</v>
      </c>
      <c r="F37" s="78">
        <f>SUM(F38:F40)</f>
        <v>6451150</v>
      </c>
    </row>
    <row r="38" spans="1:6">
      <c r="A38" s="13" t="s">
        <v>81</v>
      </c>
      <c r="B38" s="8">
        <v>0</v>
      </c>
      <c r="C38" s="9">
        <v>0</v>
      </c>
      <c r="D38" s="9">
        <v>0</v>
      </c>
      <c r="E38" s="9">
        <v>0</v>
      </c>
      <c r="F38" s="9">
        <v>0</v>
      </c>
    </row>
    <row r="39" spans="1:6">
      <c r="A39" s="13" t="s">
        <v>82</v>
      </c>
      <c r="B39" s="8">
        <v>4891834</v>
      </c>
      <c r="C39" s="9">
        <v>5738375</v>
      </c>
      <c r="D39" s="9">
        <v>5630710</v>
      </c>
      <c r="E39" s="9">
        <v>5926910</v>
      </c>
      <c r="F39" s="9">
        <v>6245410</v>
      </c>
    </row>
    <row r="40" spans="1:6">
      <c r="A40" s="13" t="s">
        <v>75</v>
      </c>
      <c r="B40" s="8">
        <v>199748</v>
      </c>
      <c r="C40" s="9">
        <v>205740</v>
      </c>
      <c r="D40" s="9">
        <v>205740</v>
      </c>
      <c r="E40" s="9">
        <v>205740</v>
      </c>
      <c r="F40" s="9">
        <v>205740</v>
      </c>
    </row>
    <row r="41" spans="1:6">
      <c r="A41" s="14" t="s">
        <v>46</v>
      </c>
      <c r="B41" s="65">
        <f>SUM(B42:B44)</f>
        <v>295846</v>
      </c>
      <c r="C41" s="78">
        <f>SUM(C42:C44)</f>
        <v>200000</v>
      </c>
      <c r="D41" s="78">
        <f>SUM(D42:D44)</f>
        <v>134022</v>
      </c>
      <c r="E41" s="78">
        <f>SUM(E42:E44)</f>
        <v>144022</v>
      </c>
      <c r="F41" s="78">
        <f>SUM(F42:F44)</f>
        <v>144022</v>
      </c>
    </row>
    <row r="42" spans="1:6">
      <c r="A42" s="91" t="s">
        <v>142</v>
      </c>
      <c r="B42" s="8">
        <v>0</v>
      </c>
      <c r="C42" s="9">
        <v>0</v>
      </c>
      <c r="D42" s="9">
        <v>14022</v>
      </c>
      <c r="E42" s="9">
        <v>14022</v>
      </c>
      <c r="F42" s="9">
        <v>14022</v>
      </c>
    </row>
    <row r="43" spans="1:6">
      <c r="A43" s="18" t="s">
        <v>143</v>
      </c>
      <c r="B43" s="8">
        <v>227632</v>
      </c>
      <c r="C43" s="9">
        <v>120000</v>
      </c>
      <c r="D43" s="9">
        <v>50000</v>
      </c>
      <c r="E43" s="9">
        <v>60000</v>
      </c>
      <c r="F43" s="9">
        <v>60000</v>
      </c>
    </row>
    <row r="44" spans="1:6">
      <c r="A44" s="18" t="s">
        <v>76</v>
      </c>
      <c r="B44" s="8">
        <v>68214</v>
      </c>
      <c r="C44" s="9">
        <v>80000</v>
      </c>
      <c r="D44" s="9">
        <v>70000</v>
      </c>
      <c r="E44" s="9">
        <v>70000</v>
      </c>
      <c r="F44" s="9">
        <v>70000</v>
      </c>
    </row>
    <row r="45" spans="1:6">
      <c r="A45" s="73" t="s">
        <v>77</v>
      </c>
      <c r="B45" s="65">
        <f>SUM(B46)</f>
        <v>1832</v>
      </c>
      <c r="C45" s="78">
        <f>SUM(C46)</f>
        <v>2000</v>
      </c>
      <c r="D45" s="78">
        <f>SUM(D46)</f>
        <v>2000</v>
      </c>
      <c r="E45" s="78">
        <f>SUM(E46)</f>
        <v>2000</v>
      </c>
      <c r="F45" s="78">
        <f>SUM(F46)</f>
        <v>2000</v>
      </c>
    </row>
    <row r="46" spans="1:6">
      <c r="A46" s="18" t="s">
        <v>78</v>
      </c>
      <c r="B46" s="8">
        <v>1832</v>
      </c>
      <c r="C46" s="9">
        <v>2000</v>
      </c>
      <c r="D46" s="9">
        <v>2000</v>
      </c>
      <c r="E46" s="9">
        <v>2000</v>
      </c>
      <c r="F46" s="9">
        <v>2000</v>
      </c>
    </row>
    <row r="47" spans="1:6">
      <c r="A47" s="14" t="s">
        <v>79</v>
      </c>
      <c r="B47" s="65">
        <f>SUM(B48)</f>
        <v>8357</v>
      </c>
      <c r="C47" s="65">
        <f>SUM(C48)</f>
        <v>12000</v>
      </c>
      <c r="D47" s="65">
        <f>SUM(D48)</f>
        <v>1000</v>
      </c>
      <c r="E47" s="65">
        <f>SUM(E48)</f>
        <v>1000</v>
      </c>
      <c r="F47" s="65">
        <f>SUM(F48)</f>
        <v>1000</v>
      </c>
    </row>
    <row r="48" spans="1:6" ht="25.5">
      <c r="A48" s="18" t="s">
        <v>80</v>
      </c>
      <c r="B48" s="8">
        <v>8357</v>
      </c>
      <c r="C48" s="9">
        <v>12000</v>
      </c>
      <c r="D48" s="9">
        <v>1000</v>
      </c>
      <c r="E48" s="9">
        <v>1000</v>
      </c>
      <c r="F48" s="9">
        <v>1000</v>
      </c>
    </row>
    <row r="49" spans="1:6">
      <c r="A49" s="84" t="s">
        <v>136</v>
      </c>
      <c r="B49" s="85"/>
      <c r="C49" s="78">
        <v>525021</v>
      </c>
      <c r="D49" s="78">
        <v>525021</v>
      </c>
      <c r="E49" s="78">
        <v>0</v>
      </c>
      <c r="F49" s="78">
        <v>0</v>
      </c>
    </row>
    <row r="50" spans="1:6">
      <c r="A50" s="84" t="s">
        <v>133</v>
      </c>
      <c r="B50" s="85">
        <f>B10-B32</f>
        <v>-104143.37999999989</v>
      </c>
      <c r="C50" s="85">
        <f>C10-C31</f>
        <v>0</v>
      </c>
      <c r="D50" s="85">
        <f t="shared" ref="D50:F50" si="1">D10-D31</f>
        <v>0</v>
      </c>
      <c r="E50" s="85">
        <f t="shared" si="1"/>
        <v>0</v>
      </c>
      <c r="F50" s="85">
        <f t="shared" si="1"/>
        <v>0</v>
      </c>
    </row>
  </sheetData>
  <mergeCells count="5">
    <mergeCell ref="A1:F1"/>
    <mergeCell ref="A3:F3"/>
    <mergeCell ref="A5:F5"/>
    <mergeCell ref="A7:F7"/>
    <mergeCell ref="A28:F28"/>
  </mergeCells>
  <pageMargins left="0.7" right="0.7" top="0.75" bottom="0.75" header="0.3" footer="0.3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4"/>
  <sheetViews>
    <sheetView workbookViewId="0">
      <selection activeCell="B37" sqref="B37"/>
    </sheetView>
  </sheetViews>
  <sheetFormatPr defaultRowHeight="15"/>
  <cols>
    <col min="1" max="1" width="37.7109375" customWidth="1"/>
    <col min="2" max="6" width="25.28515625" customWidth="1"/>
  </cols>
  <sheetData>
    <row r="1" spans="1:6" ht="42" customHeight="1">
      <c r="A1" s="96" t="s">
        <v>137</v>
      </c>
      <c r="B1" s="96"/>
      <c r="C1" s="96"/>
      <c r="D1" s="96"/>
      <c r="E1" s="96"/>
      <c r="F1" s="96"/>
    </row>
    <row r="2" spans="1:6" ht="18" customHeight="1">
      <c r="A2" s="4"/>
      <c r="B2" s="4"/>
      <c r="C2" s="4"/>
      <c r="D2" s="4"/>
      <c r="E2" s="4"/>
      <c r="F2" s="4"/>
    </row>
    <row r="3" spans="1:6" ht="15.75">
      <c r="A3" s="96" t="s">
        <v>19</v>
      </c>
      <c r="B3" s="96"/>
      <c r="C3" s="96"/>
      <c r="D3" s="96"/>
      <c r="E3" s="97"/>
      <c r="F3" s="97"/>
    </row>
    <row r="4" spans="1:6" ht="18">
      <c r="A4" s="4"/>
      <c r="B4" s="4"/>
      <c r="C4" s="4"/>
      <c r="D4" s="4"/>
      <c r="E4" s="5"/>
      <c r="F4" s="5"/>
    </row>
    <row r="5" spans="1:6" ht="18" customHeight="1">
      <c r="A5" s="96" t="s">
        <v>4</v>
      </c>
      <c r="B5" s="98"/>
      <c r="C5" s="98"/>
      <c r="D5" s="98"/>
      <c r="E5" s="98"/>
      <c r="F5" s="98"/>
    </row>
    <row r="6" spans="1:6" ht="18">
      <c r="A6" s="4"/>
      <c r="B6" s="4"/>
      <c r="C6" s="4"/>
      <c r="D6" s="4"/>
      <c r="E6" s="5"/>
      <c r="F6" s="5"/>
    </row>
    <row r="7" spans="1:6" ht="15.75">
      <c r="A7" s="96" t="s">
        <v>14</v>
      </c>
      <c r="B7" s="117"/>
      <c r="C7" s="117"/>
      <c r="D7" s="117"/>
      <c r="E7" s="117"/>
      <c r="F7" s="117"/>
    </row>
    <row r="8" spans="1:6" ht="18">
      <c r="A8" s="4"/>
      <c r="B8" s="4"/>
      <c r="C8" s="4"/>
      <c r="D8" s="4"/>
      <c r="E8" s="5"/>
      <c r="F8" s="5"/>
    </row>
    <row r="9" spans="1:6" ht="25.5">
      <c r="A9" s="20" t="s">
        <v>45</v>
      </c>
      <c r="B9" s="20" t="s">
        <v>138</v>
      </c>
      <c r="C9" s="20" t="s">
        <v>139</v>
      </c>
      <c r="D9" s="20" t="s">
        <v>140</v>
      </c>
      <c r="E9" s="20" t="s">
        <v>40</v>
      </c>
      <c r="F9" s="20" t="s">
        <v>141</v>
      </c>
    </row>
    <row r="10" spans="1:6" ht="15.75" customHeight="1">
      <c r="A10" s="11" t="s">
        <v>15</v>
      </c>
      <c r="B10" s="65">
        <f>B11</f>
        <v>6191881</v>
      </c>
      <c r="C10" s="65">
        <f>C11</f>
        <v>6951492</v>
      </c>
      <c r="D10" s="65">
        <f>D11</f>
        <v>6801300</v>
      </c>
      <c r="E10" s="65">
        <f>E11</f>
        <v>7137500</v>
      </c>
      <c r="F10" s="65">
        <f>F11</f>
        <v>7486000</v>
      </c>
    </row>
    <row r="11" spans="1:6" ht="15.75" customHeight="1">
      <c r="A11" s="11" t="s">
        <v>83</v>
      </c>
      <c r="B11" s="65">
        <f>SUM(B12:B14)</f>
        <v>6191881</v>
      </c>
      <c r="C11" s="65">
        <f>SUM(C12:C14)</f>
        <v>6951492</v>
      </c>
      <c r="D11" s="65">
        <f>SUM(D12:D14)</f>
        <v>6801300</v>
      </c>
      <c r="E11" s="65">
        <f>SUM(E12:E14)</f>
        <v>7137500</v>
      </c>
      <c r="F11" s="65">
        <f>SUM(F12:F14)</f>
        <v>7486000</v>
      </c>
    </row>
    <row r="12" spans="1:6">
      <c r="A12" s="18" t="s">
        <v>84</v>
      </c>
      <c r="B12" s="8">
        <v>6191881</v>
      </c>
      <c r="C12" s="9">
        <v>6951492</v>
      </c>
      <c r="D12" s="9">
        <v>6801300</v>
      </c>
      <c r="E12" s="9">
        <v>7137500</v>
      </c>
      <c r="F12" s="9">
        <v>7486000</v>
      </c>
    </row>
    <row r="13" spans="1:6">
      <c r="A13" s="79" t="s">
        <v>85</v>
      </c>
      <c r="B13" s="8">
        <v>0</v>
      </c>
      <c r="C13" s="9">
        <v>0</v>
      </c>
      <c r="D13" s="9">
        <v>0</v>
      </c>
      <c r="E13" s="9">
        <v>0</v>
      </c>
      <c r="F13" s="9">
        <v>0</v>
      </c>
    </row>
    <row r="14" spans="1:6" ht="25.5">
      <c r="A14" s="63" t="s">
        <v>86</v>
      </c>
      <c r="B14" s="8">
        <v>0</v>
      </c>
      <c r="C14" s="9">
        <v>0</v>
      </c>
      <c r="D14" s="9">
        <v>0</v>
      </c>
      <c r="E14" s="9">
        <v>0</v>
      </c>
      <c r="F14" s="9">
        <v>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4"/>
  <sheetViews>
    <sheetView workbookViewId="0">
      <selection activeCell="A2" sqref="A2"/>
    </sheetView>
  </sheetViews>
  <sheetFormatPr defaultRowHeight="1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>
      <c r="A1" s="96" t="s">
        <v>137</v>
      </c>
      <c r="B1" s="96"/>
      <c r="C1" s="96"/>
      <c r="D1" s="96"/>
      <c r="E1" s="96"/>
      <c r="F1" s="96"/>
      <c r="G1" s="96"/>
      <c r="H1" s="96"/>
    </row>
    <row r="2" spans="1:8" ht="18" customHeight="1">
      <c r="A2" s="4"/>
      <c r="B2" s="4"/>
      <c r="C2" s="4"/>
      <c r="D2" s="4"/>
      <c r="E2" s="4"/>
      <c r="F2" s="4"/>
      <c r="G2" s="4"/>
      <c r="H2" s="4"/>
    </row>
    <row r="3" spans="1:8" ht="15.75" customHeight="1">
      <c r="A3" s="96" t="s">
        <v>19</v>
      </c>
      <c r="B3" s="96"/>
      <c r="C3" s="96"/>
      <c r="D3" s="96"/>
      <c r="E3" s="96"/>
      <c r="F3" s="96"/>
      <c r="G3" s="96"/>
      <c r="H3" s="96"/>
    </row>
    <row r="4" spans="1:8" ht="18">
      <c r="A4" s="4"/>
      <c r="B4" s="4"/>
      <c r="C4" s="4"/>
      <c r="D4" s="4"/>
      <c r="E4" s="4"/>
      <c r="F4" s="4"/>
      <c r="G4" s="5"/>
      <c r="H4" s="5"/>
    </row>
    <row r="5" spans="1:8" ht="18" customHeight="1">
      <c r="A5" s="96" t="s">
        <v>53</v>
      </c>
      <c r="B5" s="96"/>
      <c r="C5" s="96"/>
      <c r="D5" s="96"/>
      <c r="E5" s="96"/>
      <c r="F5" s="96"/>
      <c r="G5" s="96"/>
      <c r="H5" s="96"/>
    </row>
    <row r="6" spans="1:8" ht="18">
      <c r="A6" s="4"/>
      <c r="B6" s="4"/>
      <c r="C6" s="4"/>
      <c r="D6" s="4"/>
      <c r="E6" s="4"/>
      <c r="F6" s="4"/>
      <c r="G6" s="5"/>
      <c r="H6" s="5"/>
    </row>
    <row r="7" spans="1:8" ht="25.5">
      <c r="A7" s="20" t="s">
        <v>5</v>
      </c>
      <c r="B7" s="19" t="s">
        <v>6</v>
      </c>
      <c r="C7" s="19" t="s">
        <v>31</v>
      </c>
      <c r="D7" s="20" t="s">
        <v>138</v>
      </c>
      <c r="E7" s="20" t="s">
        <v>139</v>
      </c>
      <c r="F7" s="20" t="s">
        <v>140</v>
      </c>
      <c r="G7" s="20" t="s">
        <v>40</v>
      </c>
      <c r="H7" s="20" t="s">
        <v>141</v>
      </c>
    </row>
    <row r="8" spans="1:8">
      <c r="A8" s="38"/>
      <c r="B8" s="39"/>
      <c r="C8" s="37" t="s">
        <v>55</v>
      </c>
      <c r="D8" s="39"/>
      <c r="E8" s="38"/>
      <c r="F8" s="38"/>
      <c r="G8" s="38"/>
      <c r="H8" s="38"/>
    </row>
    <row r="9" spans="1:8" ht="25.5">
      <c r="A9" s="11">
        <v>8</v>
      </c>
      <c r="B9" s="11"/>
      <c r="C9" s="11" t="s">
        <v>16</v>
      </c>
      <c r="D9" s="8"/>
      <c r="E9" s="9"/>
      <c r="F9" s="9"/>
      <c r="G9" s="9"/>
      <c r="H9" s="9"/>
    </row>
    <row r="10" spans="1:8">
      <c r="A10" s="11"/>
      <c r="B10" s="16">
        <v>84</v>
      </c>
      <c r="C10" s="16" t="s">
        <v>23</v>
      </c>
      <c r="D10" s="8"/>
      <c r="E10" s="9"/>
      <c r="F10" s="9"/>
      <c r="G10" s="9"/>
      <c r="H10" s="9"/>
    </row>
    <row r="11" spans="1:8">
      <c r="A11" s="11"/>
      <c r="B11" s="16"/>
      <c r="C11" s="41"/>
      <c r="D11" s="8"/>
      <c r="E11" s="9"/>
      <c r="F11" s="9"/>
      <c r="G11" s="9"/>
      <c r="H11" s="9"/>
    </row>
    <row r="12" spans="1:8">
      <c r="A12" s="11"/>
      <c r="B12" s="16"/>
      <c r="C12" s="37" t="s">
        <v>58</v>
      </c>
      <c r="D12" s="8"/>
      <c r="E12" s="9"/>
      <c r="F12" s="9"/>
      <c r="G12" s="9"/>
      <c r="H12" s="9"/>
    </row>
    <row r="13" spans="1:8" ht="25.5">
      <c r="A13" s="14">
        <v>5</v>
      </c>
      <c r="B13" s="15"/>
      <c r="C13" s="25" t="s">
        <v>17</v>
      </c>
      <c r="D13" s="8"/>
      <c r="E13" s="9"/>
      <c r="F13" s="9"/>
      <c r="G13" s="9"/>
      <c r="H13" s="9"/>
    </row>
    <row r="14" spans="1:8" ht="25.5">
      <c r="A14" s="16"/>
      <c r="B14" s="16">
        <v>54</v>
      </c>
      <c r="C14" s="26" t="s">
        <v>24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6"/>
  <sheetViews>
    <sheetView workbookViewId="0">
      <selection activeCell="A2" sqref="A2"/>
    </sheetView>
  </sheetViews>
  <sheetFormatPr defaultRowHeight="15"/>
  <cols>
    <col min="1" max="6" width="25.28515625" customWidth="1"/>
  </cols>
  <sheetData>
    <row r="1" spans="1:6" ht="42" customHeight="1">
      <c r="A1" s="96" t="s">
        <v>137</v>
      </c>
      <c r="B1" s="96"/>
      <c r="C1" s="96"/>
      <c r="D1" s="96"/>
      <c r="E1" s="96"/>
      <c r="F1" s="96"/>
    </row>
    <row r="2" spans="1:6" ht="18" customHeight="1">
      <c r="A2" s="24"/>
      <c r="B2" s="24"/>
      <c r="C2" s="24"/>
      <c r="D2" s="24"/>
      <c r="E2" s="24"/>
      <c r="F2" s="24"/>
    </row>
    <row r="3" spans="1:6" ht="15.75" customHeight="1">
      <c r="A3" s="96" t="s">
        <v>19</v>
      </c>
      <c r="B3" s="96"/>
      <c r="C3" s="96"/>
      <c r="D3" s="96"/>
      <c r="E3" s="96"/>
      <c r="F3" s="96"/>
    </row>
    <row r="4" spans="1:6" ht="18">
      <c r="A4" s="24"/>
      <c r="B4" s="24"/>
      <c r="C4" s="24"/>
      <c r="D4" s="24"/>
      <c r="E4" s="5"/>
      <c r="F4" s="5"/>
    </row>
    <row r="5" spans="1:6" ht="18" customHeight="1">
      <c r="A5" s="96" t="s">
        <v>54</v>
      </c>
      <c r="B5" s="96"/>
      <c r="C5" s="96"/>
      <c r="D5" s="96"/>
      <c r="E5" s="96"/>
      <c r="F5" s="96"/>
    </row>
    <row r="6" spans="1:6" ht="18">
      <c r="A6" s="24"/>
      <c r="B6" s="24"/>
      <c r="C6" s="24"/>
      <c r="D6" s="24"/>
      <c r="E6" s="5"/>
      <c r="F6" s="5"/>
    </row>
    <row r="7" spans="1:6" ht="25.5">
      <c r="A7" s="19" t="s">
        <v>45</v>
      </c>
      <c r="B7" s="20" t="s">
        <v>138</v>
      </c>
      <c r="C7" s="20" t="s">
        <v>139</v>
      </c>
      <c r="D7" s="20" t="s">
        <v>140</v>
      </c>
      <c r="E7" s="20" t="s">
        <v>40</v>
      </c>
      <c r="F7" s="20" t="s">
        <v>141</v>
      </c>
    </row>
    <row r="8" spans="1:6">
      <c r="A8" s="11" t="s">
        <v>55</v>
      </c>
      <c r="B8" s="8"/>
      <c r="C8" s="9"/>
      <c r="D8" s="9"/>
      <c r="E8" s="9"/>
      <c r="F8" s="9"/>
    </row>
    <row r="9" spans="1:6" ht="25.5">
      <c r="A9" s="11" t="s">
        <v>56</v>
      </c>
      <c r="B9" s="8"/>
      <c r="C9" s="9"/>
      <c r="D9" s="9"/>
      <c r="E9" s="9"/>
      <c r="F9" s="9"/>
    </row>
    <row r="10" spans="1:6" ht="25.5">
      <c r="A10" s="18" t="s">
        <v>57</v>
      </c>
      <c r="B10" s="8"/>
      <c r="C10" s="9"/>
      <c r="D10" s="9"/>
      <c r="E10" s="9"/>
      <c r="F10" s="9"/>
    </row>
    <row r="11" spans="1:6">
      <c r="A11" s="18"/>
      <c r="B11" s="8"/>
      <c r="C11" s="9"/>
      <c r="D11" s="9"/>
      <c r="E11" s="9"/>
      <c r="F11" s="9"/>
    </row>
    <row r="12" spans="1:6">
      <c r="A12" s="11" t="s">
        <v>58</v>
      </c>
      <c r="B12" s="8"/>
      <c r="C12" s="9"/>
      <c r="D12" s="9"/>
      <c r="E12" s="9"/>
      <c r="F12" s="9"/>
    </row>
    <row r="13" spans="1:6">
      <c r="A13" s="25" t="s">
        <v>49</v>
      </c>
      <c r="B13" s="8"/>
      <c r="C13" s="9"/>
      <c r="D13" s="9"/>
      <c r="E13" s="9"/>
      <c r="F13" s="9"/>
    </row>
    <row r="14" spans="1:6">
      <c r="A14" s="13" t="s">
        <v>50</v>
      </c>
      <c r="B14" s="8"/>
      <c r="C14" s="9"/>
      <c r="D14" s="9"/>
      <c r="E14" s="9"/>
      <c r="F14" s="10"/>
    </row>
    <row r="15" spans="1:6">
      <c r="A15" s="25" t="s">
        <v>51</v>
      </c>
      <c r="B15" s="8"/>
      <c r="C15" s="9"/>
      <c r="D15" s="9"/>
      <c r="E15" s="9"/>
      <c r="F15" s="10"/>
    </row>
    <row r="16" spans="1:6">
      <c r="A16" s="13" t="s">
        <v>52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02"/>
  <sheetViews>
    <sheetView topLeftCell="A4" workbookViewId="0">
      <selection activeCell="E52" sqref="E52"/>
    </sheetView>
  </sheetViews>
  <sheetFormatPr defaultRowHeight="1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>
      <c r="A1" s="96" t="s">
        <v>137</v>
      </c>
      <c r="B1" s="96"/>
      <c r="C1" s="96"/>
      <c r="D1" s="96"/>
      <c r="E1" s="96"/>
      <c r="F1" s="96"/>
      <c r="G1" s="96"/>
      <c r="H1" s="96"/>
      <c r="I1" s="96"/>
    </row>
    <row r="2" spans="1:9" ht="18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>
      <c r="A3" s="96" t="s">
        <v>18</v>
      </c>
      <c r="B3" s="98"/>
      <c r="C3" s="98"/>
      <c r="D3" s="98"/>
      <c r="E3" s="98"/>
      <c r="F3" s="98"/>
      <c r="G3" s="98"/>
      <c r="H3" s="98"/>
      <c r="I3" s="98"/>
    </row>
    <row r="4" spans="1:9" ht="18">
      <c r="A4" s="4"/>
      <c r="B4" s="4"/>
      <c r="C4" s="4"/>
      <c r="D4" s="4"/>
      <c r="E4" s="4"/>
      <c r="F4" s="4"/>
      <c r="G4" s="4"/>
      <c r="H4" s="5"/>
      <c r="I4" s="5"/>
    </row>
    <row r="5" spans="1:9" ht="25.5">
      <c r="A5" s="144" t="s">
        <v>20</v>
      </c>
      <c r="B5" s="145"/>
      <c r="C5" s="146"/>
      <c r="D5" s="19" t="s">
        <v>21</v>
      </c>
      <c r="E5" s="20" t="s">
        <v>138</v>
      </c>
      <c r="F5" s="20" t="s">
        <v>139</v>
      </c>
      <c r="G5" s="20" t="s">
        <v>140</v>
      </c>
      <c r="H5" s="20" t="s">
        <v>40</v>
      </c>
      <c r="I5" s="20" t="s">
        <v>141</v>
      </c>
    </row>
    <row r="6" spans="1:9" ht="25.5">
      <c r="A6" s="132" t="s">
        <v>87</v>
      </c>
      <c r="B6" s="133"/>
      <c r="C6" s="134"/>
      <c r="D6" s="70" t="s">
        <v>88</v>
      </c>
      <c r="E6" s="65">
        <f>E7+E11+E15+E19</f>
        <v>199748</v>
      </c>
      <c r="F6" s="65">
        <f>F7+F11+F15+F19</f>
        <v>205740</v>
      </c>
      <c r="G6" s="65">
        <f>G7+G11+G15+G19</f>
        <v>205740</v>
      </c>
      <c r="H6" s="65">
        <f>H7+H11+H15+H19</f>
        <v>205740</v>
      </c>
      <c r="I6" s="65">
        <f>I7+I11+I15+I19</f>
        <v>205740</v>
      </c>
    </row>
    <row r="7" spans="1:9" ht="25.5">
      <c r="A7" s="132" t="s">
        <v>89</v>
      </c>
      <c r="B7" s="133"/>
      <c r="C7" s="134"/>
      <c r="D7" s="70" t="s">
        <v>90</v>
      </c>
      <c r="E7" s="65">
        <f t="shared" ref="E7:I8" si="0">E8</f>
        <v>127358</v>
      </c>
      <c r="F7" s="65">
        <f t="shared" si="0"/>
        <v>78009</v>
      </c>
      <c r="G7" s="65">
        <f t="shared" si="0"/>
        <v>86000</v>
      </c>
      <c r="H7" s="65">
        <f t="shared" si="0"/>
        <v>86000</v>
      </c>
      <c r="I7" s="65">
        <f t="shared" si="0"/>
        <v>86000</v>
      </c>
    </row>
    <row r="8" spans="1:9">
      <c r="A8" s="135" t="s">
        <v>91</v>
      </c>
      <c r="B8" s="136"/>
      <c r="C8" s="137"/>
      <c r="D8" s="72" t="s">
        <v>92</v>
      </c>
      <c r="E8" s="8">
        <f t="shared" si="0"/>
        <v>127358</v>
      </c>
      <c r="F8" s="8">
        <f t="shared" si="0"/>
        <v>78009</v>
      </c>
      <c r="G8" s="8">
        <f t="shared" si="0"/>
        <v>86000</v>
      </c>
      <c r="H8" s="8">
        <f t="shared" si="0"/>
        <v>86000</v>
      </c>
      <c r="I8" s="8">
        <f t="shared" si="0"/>
        <v>86000</v>
      </c>
    </row>
    <row r="9" spans="1:9">
      <c r="A9" s="138">
        <v>3</v>
      </c>
      <c r="B9" s="139"/>
      <c r="C9" s="140"/>
      <c r="D9" s="27" t="s">
        <v>10</v>
      </c>
      <c r="E9" s="8">
        <f>SUM(E10)</f>
        <v>127358</v>
      </c>
      <c r="F9" s="8">
        <f>SUM(F10)</f>
        <v>78009</v>
      </c>
      <c r="G9" s="8">
        <f>SUM(G10)</f>
        <v>86000</v>
      </c>
      <c r="H9" s="8">
        <f>SUM(H10)</f>
        <v>86000</v>
      </c>
      <c r="I9" s="8">
        <f>SUM(I10)</f>
        <v>86000</v>
      </c>
    </row>
    <row r="10" spans="1:9">
      <c r="A10" s="118">
        <v>32</v>
      </c>
      <c r="B10" s="119"/>
      <c r="C10" s="120"/>
      <c r="D10" s="67" t="s">
        <v>22</v>
      </c>
      <c r="E10" s="8">
        <v>127358</v>
      </c>
      <c r="F10" s="9">
        <v>78009</v>
      </c>
      <c r="G10" s="9">
        <v>86000</v>
      </c>
      <c r="H10" s="9">
        <v>86000</v>
      </c>
      <c r="I10" s="9">
        <v>86000</v>
      </c>
    </row>
    <row r="11" spans="1:9" ht="25.5">
      <c r="A11" s="132" t="s">
        <v>93</v>
      </c>
      <c r="B11" s="133"/>
      <c r="C11" s="134"/>
      <c r="D11" s="70" t="s">
        <v>94</v>
      </c>
      <c r="E11" s="65">
        <f t="shared" ref="E11:I12" si="1">E12</f>
        <v>26438</v>
      </c>
      <c r="F11" s="65">
        <f t="shared" si="1"/>
        <v>41200</v>
      </c>
      <c r="G11" s="65">
        <f t="shared" si="1"/>
        <v>48000</v>
      </c>
      <c r="H11" s="65">
        <f t="shared" si="1"/>
        <v>48000</v>
      </c>
      <c r="I11" s="65">
        <f t="shared" si="1"/>
        <v>48000</v>
      </c>
    </row>
    <row r="12" spans="1:9">
      <c r="A12" s="135" t="s">
        <v>91</v>
      </c>
      <c r="B12" s="136"/>
      <c r="C12" s="137"/>
      <c r="D12" s="72" t="s">
        <v>92</v>
      </c>
      <c r="E12" s="8">
        <f t="shared" si="1"/>
        <v>26438</v>
      </c>
      <c r="F12" s="8">
        <f t="shared" si="1"/>
        <v>41200</v>
      </c>
      <c r="G12" s="8">
        <f t="shared" si="1"/>
        <v>48000</v>
      </c>
      <c r="H12" s="8">
        <f t="shared" si="1"/>
        <v>48000</v>
      </c>
      <c r="I12" s="8">
        <f t="shared" si="1"/>
        <v>48000</v>
      </c>
    </row>
    <row r="13" spans="1:9" ht="25.5">
      <c r="A13" s="66">
        <v>4</v>
      </c>
      <c r="B13" s="71"/>
      <c r="C13" s="72"/>
      <c r="D13" s="67" t="s">
        <v>12</v>
      </c>
      <c r="E13" s="8">
        <f>SUM(E14)</f>
        <v>26438</v>
      </c>
      <c r="F13" s="8">
        <f>SUM(F14)</f>
        <v>41200</v>
      </c>
      <c r="G13" s="8">
        <f>SUM(G14)</f>
        <v>48000</v>
      </c>
      <c r="H13" s="8">
        <f>SUM(H14)</f>
        <v>48000</v>
      </c>
      <c r="I13" s="8">
        <f>SUM(I14)</f>
        <v>48000</v>
      </c>
    </row>
    <row r="14" spans="1:9" ht="25.5">
      <c r="A14" s="118">
        <v>42</v>
      </c>
      <c r="B14" s="119"/>
      <c r="C14" s="120"/>
      <c r="D14" s="67" t="s">
        <v>30</v>
      </c>
      <c r="E14" s="8">
        <v>26438</v>
      </c>
      <c r="F14" s="9">
        <v>41200</v>
      </c>
      <c r="G14" s="9">
        <v>48000</v>
      </c>
      <c r="H14" s="9">
        <v>48000</v>
      </c>
      <c r="I14" s="10">
        <v>48000</v>
      </c>
    </row>
    <row r="15" spans="1:9" ht="25.5">
      <c r="A15" s="132" t="s">
        <v>95</v>
      </c>
      <c r="B15" s="133"/>
      <c r="C15" s="134"/>
      <c r="D15" s="70" t="s">
        <v>96</v>
      </c>
      <c r="E15" s="65">
        <f t="shared" ref="E15:I16" si="2">E16</f>
        <v>0</v>
      </c>
      <c r="F15" s="65">
        <f t="shared" si="2"/>
        <v>33531</v>
      </c>
      <c r="G15" s="65">
        <f t="shared" si="2"/>
        <v>18000</v>
      </c>
      <c r="H15" s="65">
        <f t="shared" si="2"/>
        <v>18000</v>
      </c>
      <c r="I15" s="65">
        <f t="shared" si="2"/>
        <v>18000</v>
      </c>
    </row>
    <row r="16" spans="1:9">
      <c r="A16" s="135" t="s">
        <v>91</v>
      </c>
      <c r="B16" s="136"/>
      <c r="C16" s="137"/>
      <c r="D16" s="72" t="s">
        <v>92</v>
      </c>
      <c r="E16" s="8">
        <f t="shared" si="2"/>
        <v>0</v>
      </c>
      <c r="F16" s="8">
        <f t="shared" si="2"/>
        <v>33531</v>
      </c>
      <c r="G16" s="8">
        <f t="shared" si="2"/>
        <v>18000</v>
      </c>
      <c r="H16" s="8">
        <f t="shared" si="2"/>
        <v>18000</v>
      </c>
      <c r="I16" s="8">
        <f t="shared" si="2"/>
        <v>18000</v>
      </c>
    </row>
    <row r="17" spans="1:9" ht="25.5">
      <c r="A17" s="66">
        <v>4</v>
      </c>
      <c r="B17" s="71"/>
      <c r="C17" s="72"/>
      <c r="D17" s="67" t="s">
        <v>12</v>
      </c>
      <c r="E17" s="8">
        <f>SUM(E18)</f>
        <v>0</v>
      </c>
      <c r="F17" s="8">
        <f>SUM(F18)</f>
        <v>33531</v>
      </c>
      <c r="G17" s="8">
        <f>SUM(G18)</f>
        <v>18000</v>
      </c>
      <c r="H17" s="8">
        <f>SUM(H18)</f>
        <v>18000</v>
      </c>
      <c r="I17" s="8">
        <f>SUM(I18)</f>
        <v>18000</v>
      </c>
    </row>
    <row r="18" spans="1:9" ht="25.5">
      <c r="A18" s="118">
        <v>45</v>
      </c>
      <c r="B18" s="119"/>
      <c r="C18" s="120"/>
      <c r="D18" s="67" t="s">
        <v>73</v>
      </c>
      <c r="E18" s="8">
        <v>0</v>
      </c>
      <c r="F18" s="9">
        <v>33531</v>
      </c>
      <c r="G18" s="9">
        <v>18000</v>
      </c>
      <c r="H18" s="9">
        <v>18000</v>
      </c>
      <c r="I18" s="10">
        <v>18000</v>
      </c>
    </row>
    <row r="19" spans="1:9" ht="25.5">
      <c r="A19" s="132" t="s">
        <v>97</v>
      </c>
      <c r="B19" s="133"/>
      <c r="C19" s="134"/>
      <c r="D19" s="70" t="s">
        <v>98</v>
      </c>
      <c r="E19" s="65">
        <f>E20</f>
        <v>45952</v>
      </c>
      <c r="F19" s="65">
        <f>F20</f>
        <v>53000</v>
      </c>
      <c r="G19" s="65">
        <f>G20</f>
        <v>53740</v>
      </c>
      <c r="H19" s="65">
        <f>H20</f>
        <v>53740</v>
      </c>
      <c r="I19" s="65">
        <f>I20</f>
        <v>53740</v>
      </c>
    </row>
    <row r="20" spans="1:9">
      <c r="A20" s="135" t="s">
        <v>91</v>
      </c>
      <c r="B20" s="136"/>
      <c r="C20" s="137"/>
      <c r="D20" s="72" t="s">
        <v>92</v>
      </c>
      <c r="E20" s="8">
        <f>E21+E23</f>
        <v>45952</v>
      </c>
      <c r="F20" s="8">
        <f>F21+F23</f>
        <v>53000</v>
      </c>
      <c r="G20" s="8">
        <f>G21+G23</f>
        <v>53740</v>
      </c>
      <c r="H20" s="8">
        <f>H21+H23</f>
        <v>53740</v>
      </c>
      <c r="I20" s="8">
        <f>I21+I23</f>
        <v>53740</v>
      </c>
    </row>
    <row r="21" spans="1:9">
      <c r="A21" s="66">
        <v>3</v>
      </c>
      <c r="B21" s="71"/>
      <c r="C21" s="72"/>
      <c r="D21" s="67" t="s">
        <v>10</v>
      </c>
      <c r="E21" s="8">
        <f>SUM(E22)</f>
        <v>40642</v>
      </c>
      <c r="F21" s="8">
        <f>SUM(F22)</f>
        <v>48000</v>
      </c>
      <c r="G21" s="8">
        <f>SUM(G22)</f>
        <v>48000</v>
      </c>
      <c r="H21" s="8">
        <f>SUM(H22)</f>
        <v>48000</v>
      </c>
      <c r="I21" s="8">
        <f>SUM(I22)</f>
        <v>48000</v>
      </c>
    </row>
    <row r="22" spans="1:9">
      <c r="A22" s="118">
        <v>32</v>
      </c>
      <c r="B22" s="119"/>
      <c r="C22" s="120"/>
      <c r="D22" s="67" t="s">
        <v>22</v>
      </c>
      <c r="E22" s="8">
        <v>40642</v>
      </c>
      <c r="F22" s="9">
        <v>48000</v>
      </c>
      <c r="G22" s="9">
        <v>48000</v>
      </c>
      <c r="H22" s="9">
        <v>48000</v>
      </c>
      <c r="I22" s="10">
        <v>48000</v>
      </c>
    </row>
    <row r="23" spans="1:9" ht="25.5">
      <c r="A23" s="66">
        <v>4</v>
      </c>
      <c r="B23" s="68"/>
      <c r="C23" s="69"/>
      <c r="D23" s="67" t="s">
        <v>12</v>
      </c>
      <c r="E23" s="8">
        <f>SUM(E24)</f>
        <v>5310</v>
      </c>
      <c r="F23" s="8">
        <f>SUM(F24)</f>
        <v>5000</v>
      </c>
      <c r="G23" s="8">
        <f>SUM(G24)</f>
        <v>5740</v>
      </c>
      <c r="H23" s="8">
        <f>SUM(H24)</f>
        <v>5740</v>
      </c>
      <c r="I23" s="8">
        <f>SUM(I24)</f>
        <v>5740</v>
      </c>
    </row>
    <row r="24" spans="1:9" ht="25.5">
      <c r="A24" s="118">
        <v>42</v>
      </c>
      <c r="B24" s="119"/>
      <c r="C24" s="120"/>
      <c r="D24" s="67" t="s">
        <v>30</v>
      </c>
      <c r="E24" s="8">
        <v>5310</v>
      </c>
      <c r="F24" s="9">
        <v>5000</v>
      </c>
      <c r="G24" s="9">
        <v>5740</v>
      </c>
      <c r="H24" s="9">
        <v>5740</v>
      </c>
      <c r="I24" s="10">
        <v>5740</v>
      </c>
    </row>
    <row r="25" spans="1:9" ht="25.5">
      <c r="A25" s="132" t="s">
        <v>99</v>
      </c>
      <c r="B25" s="133"/>
      <c r="C25" s="134"/>
      <c r="D25" s="70" t="s">
        <v>100</v>
      </c>
      <c r="E25" s="65">
        <f>E26+E33+E43+E48+E71+E84+E88+E93+E97</f>
        <v>5992134</v>
      </c>
      <c r="F25" s="65">
        <f t="shared" ref="F25:I25" si="3">F26+F33+F43+F48+F71+F84+F88+F93+F97</f>
        <v>6745752</v>
      </c>
      <c r="G25" s="65">
        <f t="shared" si="3"/>
        <v>6595560</v>
      </c>
      <c r="H25" s="65">
        <f t="shared" si="3"/>
        <v>6931760</v>
      </c>
      <c r="I25" s="65">
        <f t="shared" si="3"/>
        <v>7280260</v>
      </c>
    </row>
    <row r="26" spans="1:9" ht="30" customHeight="1">
      <c r="A26" s="132" t="s">
        <v>101</v>
      </c>
      <c r="B26" s="133"/>
      <c r="C26" s="134"/>
      <c r="D26" s="70" t="s">
        <v>102</v>
      </c>
      <c r="E26" s="65">
        <f>E27+E30</f>
        <v>13458</v>
      </c>
      <c r="F26" s="65">
        <f>F27+F30</f>
        <v>14571</v>
      </c>
      <c r="G26" s="65">
        <f>G27+G30</f>
        <v>25044</v>
      </c>
      <c r="H26" s="65">
        <f>H27+H30</f>
        <v>25044</v>
      </c>
      <c r="I26" s="65">
        <f>I27+I30</f>
        <v>25044</v>
      </c>
    </row>
    <row r="27" spans="1:9" ht="15" customHeight="1">
      <c r="A27" s="135" t="s">
        <v>103</v>
      </c>
      <c r="B27" s="136"/>
      <c r="C27" s="137"/>
      <c r="D27" s="72" t="s">
        <v>104</v>
      </c>
      <c r="E27" s="8">
        <f t="shared" ref="E27:I27" si="4">E28</f>
        <v>13458</v>
      </c>
      <c r="F27" s="8">
        <f t="shared" si="4"/>
        <v>14571</v>
      </c>
      <c r="G27" s="8">
        <f t="shared" si="4"/>
        <v>11022</v>
      </c>
      <c r="H27" s="8">
        <f t="shared" si="4"/>
        <v>11022</v>
      </c>
      <c r="I27" s="8">
        <f t="shared" si="4"/>
        <v>11022</v>
      </c>
    </row>
    <row r="28" spans="1:9">
      <c r="A28" s="138">
        <v>3</v>
      </c>
      <c r="B28" s="139"/>
      <c r="C28" s="140"/>
      <c r="D28" s="27" t="s">
        <v>10</v>
      </c>
      <c r="E28" s="8">
        <f>SUM(E29)</f>
        <v>13458</v>
      </c>
      <c r="F28" s="8">
        <f>SUM(F29)</f>
        <v>14571</v>
      </c>
      <c r="G28" s="8">
        <f>SUM(G29)</f>
        <v>11022</v>
      </c>
      <c r="H28" s="8">
        <f>SUM(H29)</f>
        <v>11022</v>
      </c>
      <c r="I28" s="8">
        <f>SUM(I29)</f>
        <v>11022</v>
      </c>
    </row>
    <row r="29" spans="1:9">
      <c r="A29" s="118">
        <v>31</v>
      </c>
      <c r="B29" s="119"/>
      <c r="C29" s="120"/>
      <c r="D29" s="67" t="s">
        <v>11</v>
      </c>
      <c r="E29" s="8">
        <v>13458</v>
      </c>
      <c r="F29" s="9">
        <v>14571</v>
      </c>
      <c r="G29" s="9">
        <v>11022</v>
      </c>
      <c r="H29" s="9">
        <v>11022</v>
      </c>
      <c r="I29" s="10">
        <v>11022</v>
      </c>
    </row>
    <row r="30" spans="1:9">
      <c r="A30" s="123" t="s">
        <v>144</v>
      </c>
      <c r="B30" s="124"/>
      <c r="C30" s="125"/>
      <c r="D30" s="89" t="s">
        <v>118</v>
      </c>
      <c r="E30" s="8">
        <f>E31</f>
        <v>0</v>
      </c>
      <c r="F30" s="8">
        <f t="shared" ref="F30:I30" si="5">F31</f>
        <v>0</v>
      </c>
      <c r="G30" s="8">
        <f t="shared" si="5"/>
        <v>14022</v>
      </c>
      <c r="H30" s="8">
        <f t="shared" si="5"/>
        <v>14022</v>
      </c>
      <c r="I30" s="8">
        <f t="shared" si="5"/>
        <v>14022</v>
      </c>
    </row>
    <row r="31" spans="1:9">
      <c r="A31" s="126">
        <v>3</v>
      </c>
      <c r="B31" s="127"/>
      <c r="C31" s="128"/>
      <c r="D31" s="90" t="s">
        <v>10</v>
      </c>
      <c r="E31" s="8">
        <f>SUM(E32)</f>
        <v>0</v>
      </c>
      <c r="F31" s="8">
        <f t="shared" ref="F31:I31" si="6">SUM(F32)</f>
        <v>0</v>
      </c>
      <c r="G31" s="8">
        <f t="shared" si="6"/>
        <v>14022</v>
      </c>
      <c r="H31" s="8">
        <f t="shared" si="6"/>
        <v>14022</v>
      </c>
      <c r="I31" s="8">
        <f t="shared" si="6"/>
        <v>14022</v>
      </c>
    </row>
    <row r="32" spans="1:9">
      <c r="A32" s="118">
        <v>31</v>
      </c>
      <c r="B32" s="121"/>
      <c r="C32" s="122"/>
      <c r="D32" s="90" t="s">
        <v>11</v>
      </c>
      <c r="E32" s="8">
        <v>0</v>
      </c>
      <c r="F32" s="8">
        <v>0</v>
      </c>
      <c r="G32" s="8">
        <v>14022</v>
      </c>
      <c r="H32" s="8">
        <v>14022</v>
      </c>
      <c r="I32" s="93">
        <v>14022</v>
      </c>
    </row>
    <row r="33" spans="1:9" ht="38.25" customHeight="1">
      <c r="A33" s="132" t="s">
        <v>105</v>
      </c>
      <c r="B33" s="133"/>
      <c r="C33" s="134"/>
      <c r="D33" s="70" t="s">
        <v>106</v>
      </c>
      <c r="E33" s="65">
        <f>E34+E40</f>
        <v>71911</v>
      </c>
      <c r="F33" s="65">
        <f>F34+F40</f>
        <v>66170</v>
      </c>
      <c r="G33" s="65">
        <f>G34+G40</f>
        <v>66170</v>
      </c>
      <c r="H33" s="65">
        <f>H34+H40</f>
        <v>66170</v>
      </c>
      <c r="I33" s="65">
        <f>I34+I40</f>
        <v>66170</v>
      </c>
    </row>
    <row r="34" spans="1:9" ht="19.5" customHeight="1">
      <c r="A34" s="135" t="s">
        <v>103</v>
      </c>
      <c r="B34" s="136"/>
      <c r="C34" s="137"/>
      <c r="D34" s="72" t="s">
        <v>104</v>
      </c>
      <c r="E34" s="8">
        <f>E35+E38</f>
        <v>71911</v>
      </c>
      <c r="F34" s="8">
        <f>F35+F38</f>
        <v>66170</v>
      </c>
      <c r="G34" s="8">
        <f>G35+G38</f>
        <v>66170</v>
      </c>
      <c r="H34" s="8">
        <f>H35+H38</f>
        <v>66170</v>
      </c>
      <c r="I34" s="8">
        <f>I35+I38</f>
        <v>66170</v>
      </c>
    </row>
    <row r="35" spans="1:9">
      <c r="A35" s="138">
        <v>3</v>
      </c>
      <c r="B35" s="139"/>
      <c r="C35" s="140"/>
      <c r="D35" s="67" t="s">
        <v>10</v>
      </c>
      <c r="E35" s="8">
        <f>SUM(E36:E37)</f>
        <v>49511</v>
      </c>
      <c r="F35" s="8">
        <f>SUM(F36:F37)</f>
        <v>51170</v>
      </c>
      <c r="G35" s="8">
        <f>SUM(G36:G37)</f>
        <v>51170</v>
      </c>
      <c r="H35" s="8">
        <f>SUM(H36:H37)</f>
        <v>51170</v>
      </c>
      <c r="I35" s="8">
        <f>SUM(I36:I37)</f>
        <v>51170</v>
      </c>
    </row>
    <row r="36" spans="1:9">
      <c r="A36" s="118">
        <v>31</v>
      </c>
      <c r="B36" s="119"/>
      <c r="C36" s="120"/>
      <c r="D36" s="67" t="s">
        <v>11</v>
      </c>
      <c r="E36" s="8">
        <v>17761</v>
      </c>
      <c r="F36" s="9">
        <v>19170</v>
      </c>
      <c r="G36" s="9">
        <v>19170</v>
      </c>
      <c r="H36" s="9">
        <v>19170</v>
      </c>
      <c r="I36" s="10">
        <v>19170</v>
      </c>
    </row>
    <row r="37" spans="1:9">
      <c r="A37" s="118">
        <v>32</v>
      </c>
      <c r="B37" s="119"/>
      <c r="C37" s="120"/>
      <c r="D37" s="67" t="s">
        <v>22</v>
      </c>
      <c r="E37" s="8">
        <v>31750</v>
      </c>
      <c r="F37" s="9">
        <v>32000</v>
      </c>
      <c r="G37" s="9">
        <v>32000</v>
      </c>
      <c r="H37" s="9">
        <v>32000</v>
      </c>
      <c r="I37" s="10">
        <v>32000</v>
      </c>
    </row>
    <row r="38" spans="1:9" ht="25.5">
      <c r="A38" s="66">
        <v>4</v>
      </c>
      <c r="B38" s="68"/>
      <c r="C38" s="69"/>
      <c r="D38" s="67" t="s">
        <v>12</v>
      </c>
      <c r="E38" s="8">
        <f>SUM(E39)</f>
        <v>22400</v>
      </c>
      <c r="F38" s="8">
        <f>SUM(F39)</f>
        <v>15000</v>
      </c>
      <c r="G38" s="8">
        <f>SUM(G39)</f>
        <v>15000</v>
      </c>
      <c r="H38" s="8">
        <f>SUM(H39)</f>
        <v>15000</v>
      </c>
      <c r="I38" s="8">
        <f>SUM(I39)</f>
        <v>15000</v>
      </c>
    </row>
    <row r="39" spans="1:9" ht="25.5">
      <c r="A39" s="118">
        <v>42</v>
      </c>
      <c r="B39" s="119"/>
      <c r="C39" s="120"/>
      <c r="D39" s="67" t="s">
        <v>30</v>
      </c>
      <c r="E39" s="8">
        <v>22400</v>
      </c>
      <c r="F39" s="9">
        <v>15000</v>
      </c>
      <c r="G39" s="9">
        <v>15000</v>
      </c>
      <c r="H39" s="9">
        <v>15000</v>
      </c>
      <c r="I39" s="10">
        <v>15000</v>
      </c>
    </row>
    <row r="40" spans="1:9">
      <c r="A40" s="135" t="s">
        <v>107</v>
      </c>
      <c r="B40" s="136"/>
      <c r="C40" s="137"/>
      <c r="D40" s="72" t="s">
        <v>108</v>
      </c>
      <c r="E40" s="8">
        <f>E41</f>
        <v>0</v>
      </c>
      <c r="F40" s="8">
        <f>F41</f>
        <v>0</v>
      </c>
      <c r="G40" s="8">
        <f>G41</f>
        <v>0</v>
      </c>
      <c r="H40" s="8">
        <f>H41</f>
        <v>0</v>
      </c>
      <c r="I40" s="8">
        <f>I41</f>
        <v>0</v>
      </c>
    </row>
    <row r="41" spans="1:9" ht="25.5">
      <c r="A41" s="66">
        <v>4</v>
      </c>
      <c r="B41" s="68"/>
      <c r="C41" s="69"/>
      <c r="D41" s="67" t="s">
        <v>12</v>
      </c>
      <c r="E41" s="8">
        <f>SUM(E42)</f>
        <v>0</v>
      </c>
      <c r="F41" s="8">
        <f>SUM(F42)</f>
        <v>0</v>
      </c>
      <c r="G41" s="8">
        <f>SUM(G42)</f>
        <v>0</v>
      </c>
      <c r="H41" s="8">
        <f>SUM(H42)</f>
        <v>0</v>
      </c>
      <c r="I41" s="8">
        <f>SUM(I42)</f>
        <v>0</v>
      </c>
    </row>
    <row r="42" spans="1:9" ht="25.5">
      <c r="A42" s="118">
        <v>42</v>
      </c>
      <c r="B42" s="119"/>
      <c r="C42" s="120"/>
      <c r="D42" s="67" t="s">
        <v>30</v>
      </c>
      <c r="E42" s="8">
        <v>0</v>
      </c>
      <c r="F42" s="9">
        <v>0</v>
      </c>
      <c r="G42" s="9">
        <v>0</v>
      </c>
      <c r="H42" s="9">
        <v>0</v>
      </c>
      <c r="I42" s="10">
        <v>0</v>
      </c>
    </row>
    <row r="43" spans="1:9" ht="25.5">
      <c r="A43" s="132" t="s">
        <v>109</v>
      </c>
      <c r="B43" s="133"/>
      <c r="C43" s="134"/>
      <c r="D43" s="70" t="s">
        <v>110</v>
      </c>
      <c r="E43" s="65">
        <f t="shared" ref="E43:I44" si="7">E44</f>
        <v>4828564</v>
      </c>
      <c r="F43" s="65">
        <f t="shared" si="7"/>
        <v>5668375</v>
      </c>
      <c r="G43" s="65">
        <f t="shared" si="7"/>
        <v>5555710</v>
      </c>
      <c r="H43" s="65">
        <f t="shared" si="7"/>
        <v>5846910</v>
      </c>
      <c r="I43" s="65">
        <f t="shared" si="7"/>
        <v>6160410</v>
      </c>
    </row>
    <row r="44" spans="1:9">
      <c r="A44" s="135" t="s">
        <v>111</v>
      </c>
      <c r="B44" s="136"/>
      <c r="C44" s="137"/>
      <c r="D44" s="72" t="s">
        <v>112</v>
      </c>
      <c r="E44" s="8">
        <f t="shared" si="7"/>
        <v>4828564</v>
      </c>
      <c r="F44" s="8">
        <f t="shared" si="7"/>
        <v>5668375</v>
      </c>
      <c r="G44" s="8">
        <f t="shared" si="7"/>
        <v>5555710</v>
      </c>
      <c r="H44" s="8">
        <f t="shared" si="7"/>
        <v>5846910</v>
      </c>
      <c r="I44" s="8">
        <f t="shared" si="7"/>
        <v>6160410</v>
      </c>
    </row>
    <row r="45" spans="1:9">
      <c r="A45" s="138">
        <v>3</v>
      </c>
      <c r="B45" s="139"/>
      <c r="C45" s="140"/>
      <c r="D45" s="67" t="s">
        <v>10</v>
      </c>
      <c r="E45" s="8">
        <f>SUM(E46:E47)</f>
        <v>4828564</v>
      </c>
      <c r="F45" s="8">
        <f>SUM(F46:F47)</f>
        <v>5668375</v>
      </c>
      <c r="G45" s="8">
        <f>SUM(G46:G47)</f>
        <v>5555710</v>
      </c>
      <c r="H45" s="8">
        <f>SUM(H46:H47)</f>
        <v>5846910</v>
      </c>
      <c r="I45" s="8">
        <f>SUM(I46:I47)</f>
        <v>6160410</v>
      </c>
    </row>
    <row r="46" spans="1:9">
      <c r="A46" s="118">
        <v>31</v>
      </c>
      <c r="B46" s="119"/>
      <c r="C46" s="120"/>
      <c r="D46" s="67" t="s">
        <v>11</v>
      </c>
      <c r="E46" s="8">
        <v>4197455</v>
      </c>
      <c r="F46" s="9">
        <v>5055484</v>
      </c>
      <c r="G46" s="9">
        <v>5114850</v>
      </c>
      <c r="H46" s="9">
        <v>5376050</v>
      </c>
      <c r="I46" s="10">
        <v>5665350</v>
      </c>
    </row>
    <row r="47" spans="1:9">
      <c r="A47" s="118">
        <v>32</v>
      </c>
      <c r="B47" s="119"/>
      <c r="C47" s="120"/>
      <c r="D47" s="67" t="s">
        <v>22</v>
      </c>
      <c r="E47" s="8">
        <v>631109</v>
      </c>
      <c r="F47" s="9">
        <v>612891</v>
      </c>
      <c r="G47" s="9">
        <v>440860</v>
      </c>
      <c r="H47" s="9">
        <v>470860</v>
      </c>
      <c r="I47" s="10">
        <v>495060</v>
      </c>
    </row>
    <row r="48" spans="1:9" ht="25.5">
      <c r="A48" s="132" t="s">
        <v>113</v>
      </c>
      <c r="B48" s="133"/>
      <c r="C48" s="134"/>
      <c r="D48" s="70" t="s">
        <v>114</v>
      </c>
      <c r="E48" s="65">
        <f>E49+E57+E60+E63+E66</f>
        <v>880983</v>
      </c>
      <c r="F48" s="65">
        <f>F49+F57+F60+F63+F66</f>
        <v>752000</v>
      </c>
      <c r="G48" s="65">
        <f>G49+G57+G60+G63+G66</f>
        <v>724000</v>
      </c>
      <c r="H48" s="65">
        <f>H49+H57+H60+H63+H66</f>
        <v>759000</v>
      </c>
      <c r="I48" s="65">
        <f>I49+I57+I60+I63+I66</f>
        <v>794000</v>
      </c>
    </row>
    <row r="49" spans="1:9">
      <c r="A49" s="135" t="s">
        <v>115</v>
      </c>
      <c r="B49" s="136"/>
      <c r="C49" s="137"/>
      <c r="D49" s="72" t="s">
        <v>116</v>
      </c>
      <c r="E49" s="8">
        <f>E50+E54</f>
        <v>679698</v>
      </c>
      <c r="F49" s="8">
        <f>F50+F54</f>
        <v>668000</v>
      </c>
      <c r="G49" s="8">
        <f>G50+G54</f>
        <v>646000</v>
      </c>
      <c r="H49" s="8">
        <f>H50+H54</f>
        <v>676000</v>
      </c>
      <c r="I49" s="8">
        <f>I50+I54</f>
        <v>706000</v>
      </c>
    </row>
    <row r="50" spans="1:9">
      <c r="A50" s="138">
        <v>3</v>
      </c>
      <c r="B50" s="139"/>
      <c r="C50" s="140"/>
      <c r="D50" s="67" t="s">
        <v>10</v>
      </c>
      <c r="E50" s="8">
        <f>SUM(E51:E53)</f>
        <v>651463</v>
      </c>
      <c r="F50" s="8">
        <f>SUM(F51:F53)</f>
        <v>667000</v>
      </c>
      <c r="G50" s="8">
        <f>SUM(G51:G53)</f>
        <v>643740</v>
      </c>
      <c r="H50" s="8">
        <f>SUM(H51:H53)</f>
        <v>667740</v>
      </c>
      <c r="I50" s="8">
        <f>SUM(I51:I53)</f>
        <v>697740</v>
      </c>
    </row>
    <row r="51" spans="1:9">
      <c r="A51" s="118">
        <v>31</v>
      </c>
      <c r="B51" s="119"/>
      <c r="C51" s="120"/>
      <c r="D51" s="67" t="s">
        <v>11</v>
      </c>
      <c r="E51" s="8">
        <v>325672</v>
      </c>
      <c r="F51" s="9">
        <v>342700</v>
      </c>
      <c r="G51" s="9">
        <v>360000</v>
      </c>
      <c r="H51" s="9">
        <v>372000</v>
      </c>
      <c r="I51" s="10">
        <v>387000</v>
      </c>
    </row>
    <row r="52" spans="1:9">
      <c r="A52" s="118">
        <v>32</v>
      </c>
      <c r="B52" s="119"/>
      <c r="C52" s="120"/>
      <c r="D52" s="67" t="s">
        <v>22</v>
      </c>
      <c r="E52" s="8">
        <v>318926</v>
      </c>
      <c r="F52" s="9">
        <v>317300</v>
      </c>
      <c r="G52" s="9">
        <v>275740</v>
      </c>
      <c r="H52" s="9">
        <v>287240</v>
      </c>
      <c r="I52" s="10">
        <v>302240</v>
      </c>
    </row>
    <row r="53" spans="1:9">
      <c r="A53" s="118">
        <v>34</v>
      </c>
      <c r="B53" s="119"/>
      <c r="C53" s="120"/>
      <c r="D53" s="67" t="s">
        <v>72</v>
      </c>
      <c r="E53" s="8">
        <v>6865</v>
      </c>
      <c r="F53" s="9">
        <v>7000</v>
      </c>
      <c r="G53" s="9">
        <v>8000</v>
      </c>
      <c r="H53" s="9">
        <v>8500</v>
      </c>
      <c r="I53" s="10">
        <v>8500</v>
      </c>
    </row>
    <row r="54" spans="1:9" ht="25.5">
      <c r="A54" s="66">
        <v>4</v>
      </c>
      <c r="B54" s="68"/>
      <c r="C54" s="69"/>
      <c r="D54" s="67" t="s">
        <v>12</v>
      </c>
      <c r="E54" s="8">
        <f>SUM(E55:E56)</f>
        <v>28235</v>
      </c>
      <c r="F54" s="8">
        <f>SUM(F55:F56)</f>
        <v>1000</v>
      </c>
      <c r="G54" s="8">
        <f>SUM(G55:G56)</f>
        <v>2260</v>
      </c>
      <c r="H54" s="8">
        <f>SUM(H55:H56)</f>
        <v>8260</v>
      </c>
      <c r="I54" s="8">
        <f>SUM(I55:I56)</f>
        <v>8260</v>
      </c>
    </row>
    <row r="55" spans="1:9" ht="25.5">
      <c r="A55" s="118">
        <v>42</v>
      </c>
      <c r="B55" s="119"/>
      <c r="C55" s="120"/>
      <c r="D55" s="67" t="s">
        <v>30</v>
      </c>
      <c r="E55" s="8">
        <v>23965</v>
      </c>
      <c r="F55" s="9">
        <v>1000</v>
      </c>
      <c r="G55" s="9">
        <v>2260</v>
      </c>
      <c r="H55" s="9">
        <v>6260</v>
      </c>
      <c r="I55" s="10">
        <v>6260</v>
      </c>
    </row>
    <row r="56" spans="1:9" ht="25.5">
      <c r="A56" s="118">
        <v>45</v>
      </c>
      <c r="B56" s="119"/>
      <c r="C56" s="120"/>
      <c r="D56" s="67" t="s">
        <v>73</v>
      </c>
      <c r="E56" s="8">
        <v>4270</v>
      </c>
      <c r="F56" s="9">
        <v>0</v>
      </c>
      <c r="G56" s="9">
        <v>0</v>
      </c>
      <c r="H56" s="9">
        <v>2000</v>
      </c>
      <c r="I56" s="10">
        <v>2000</v>
      </c>
    </row>
    <row r="57" spans="1:9">
      <c r="A57" s="135" t="s">
        <v>111</v>
      </c>
      <c r="B57" s="136"/>
      <c r="C57" s="137"/>
      <c r="D57" s="72" t="s">
        <v>112</v>
      </c>
      <c r="E57" s="8">
        <f>E58</f>
        <v>63270</v>
      </c>
      <c r="F57" s="8">
        <f>F58</f>
        <v>70000</v>
      </c>
      <c r="G57" s="8">
        <f>G58</f>
        <v>75000</v>
      </c>
      <c r="H57" s="8">
        <f>H58</f>
        <v>80000</v>
      </c>
      <c r="I57" s="8">
        <f>I58</f>
        <v>85000</v>
      </c>
    </row>
    <row r="58" spans="1:9">
      <c r="A58" s="138">
        <v>3</v>
      </c>
      <c r="B58" s="139"/>
      <c r="C58" s="140"/>
      <c r="D58" s="67" t="s">
        <v>10</v>
      </c>
      <c r="E58" s="8">
        <f>SUM(E59)</f>
        <v>63270</v>
      </c>
      <c r="F58" s="8">
        <f>SUM(F59)</f>
        <v>70000</v>
      </c>
      <c r="G58" s="8">
        <f>SUM(G59)</f>
        <v>75000</v>
      </c>
      <c r="H58" s="8">
        <f>SUM(H59)</f>
        <v>80000</v>
      </c>
      <c r="I58" s="8">
        <f>SUM(I59)</f>
        <v>85000</v>
      </c>
    </row>
    <row r="59" spans="1:9">
      <c r="A59" s="118">
        <v>31</v>
      </c>
      <c r="B59" s="119"/>
      <c r="C59" s="120"/>
      <c r="D59" s="67" t="s">
        <v>11</v>
      </c>
      <c r="E59" s="8">
        <v>63270</v>
      </c>
      <c r="F59" s="9">
        <v>70000</v>
      </c>
      <c r="G59" s="9">
        <v>75000</v>
      </c>
      <c r="H59" s="9">
        <v>80000</v>
      </c>
      <c r="I59" s="10">
        <v>85000</v>
      </c>
    </row>
    <row r="60" spans="1:9">
      <c r="A60" s="135" t="s">
        <v>117</v>
      </c>
      <c r="B60" s="136"/>
      <c r="C60" s="137"/>
      <c r="D60" s="72" t="s">
        <v>118</v>
      </c>
      <c r="E60" s="8">
        <f>E61</f>
        <v>127826</v>
      </c>
      <c r="F60" s="8">
        <f>F61</f>
        <v>0</v>
      </c>
      <c r="G60" s="8">
        <f>G61</f>
        <v>0</v>
      </c>
      <c r="H60" s="8">
        <f>H61</f>
        <v>0</v>
      </c>
      <c r="I60" s="8">
        <f>I61</f>
        <v>0</v>
      </c>
    </row>
    <row r="61" spans="1:9" ht="25.5">
      <c r="A61" s="66">
        <v>4</v>
      </c>
      <c r="B61" s="68"/>
      <c r="C61" s="69"/>
      <c r="D61" s="67" t="s">
        <v>12</v>
      </c>
      <c r="E61" s="8">
        <f>SUM(E62)</f>
        <v>127826</v>
      </c>
      <c r="F61" s="8">
        <f>SUM(F62)</f>
        <v>0</v>
      </c>
      <c r="G61" s="8">
        <f>SUM(G62)</f>
        <v>0</v>
      </c>
      <c r="H61" s="8">
        <f>SUM(H62)</f>
        <v>0</v>
      </c>
      <c r="I61" s="8">
        <f>SUM(I62)</f>
        <v>0</v>
      </c>
    </row>
    <row r="62" spans="1:9" ht="25.5">
      <c r="A62" s="118">
        <v>45</v>
      </c>
      <c r="B62" s="119"/>
      <c r="C62" s="120"/>
      <c r="D62" s="67" t="s">
        <v>73</v>
      </c>
      <c r="E62" s="8">
        <v>127826</v>
      </c>
      <c r="F62" s="9">
        <v>0</v>
      </c>
      <c r="G62" s="9">
        <v>0</v>
      </c>
      <c r="H62" s="9">
        <v>0</v>
      </c>
      <c r="I62" s="10">
        <v>0</v>
      </c>
    </row>
    <row r="63" spans="1:9">
      <c r="A63" s="135" t="s">
        <v>119</v>
      </c>
      <c r="B63" s="136"/>
      <c r="C63" s="137"/>
      <c r="D63" s="72" t="s">
        <v>120</v>
      </c>
      <c r="E63" s="8">
        <f>E64</f>
        <v>1832</v>
      </c>
      <c r="F63" s="8">
        <f>F64</f>
        <v>2000</v>
      </c>
      <c r="G63" s="8">
        <f>G64</f>
        <v>2000</v>
      </c>
      <c r="H63" s="8">
        <f>H64</f>
        <v>2000</v>
      </c>
      <c r="I63" s="8">
        <f>I64</f>
        <v>2000</v>
      </c>
    </row>
    <row r="64" spans="1:9">
      <c r="A64" s="138">
        <v>3</v>
      </c>
      <c r="B64" s="139"/>
      <c r="C64" s="140"/>
      <c r="D64" s="67" t="s">
        <v>10</v>
      </c>
      <c r="E64" s="8">
        <f>SUM(E65)</f>
        <v>1832</v>
      </c>
      <c r="F64" s="8">
        <f>SUM(F65)</f>
        <v>2000</v>
      </c>
      <c r="G64" s="8">
        <f>SUM(G65)</f>
        <v>2000</v>
      </c>
      <c r="H64" s="8">
        <f>SUM(H65)</f>
        <v>2000</v>
      </c>
      <c r="I64" s="8">
        <f>SUM(I65)</f>
        <v>2000</v>
      </c>
    </row>
    <row r="65" spans="1:9">
      <c r="A65" s="118">
        <v>32</v>
      </c>
      <c r="B65" s="119"/>
      <c r="C65" s="120"/>
      <c r="D65" s="67" t="s">
        <v>22</v>
      </c>
      <c r="E65" s="8">
        <v>1832</v>
      </c>
      <c r="F65" s="9">
        <v>2000</v>
      </c>
      <c r="G65" s="9">
        <v>2000</v>
      </c>
      <c r="H65" s="9">
        <v>2000</v>
      </c>
      <c r="I65" s="10">
        <v>2000</v>
      </c>
    </row>
    <row r="66" spans="1:9" ht="38.25">
      <c r="A66" s="135" t="s">
        <v>121</v>
      </c>
      <c r="B66" s="136"/>
      <c r="C66" s="137"/>
      <c r="D66" s="72" t="s">
        <v>122</v>
      </c>
      <c r="E66" s="8">
        <f>E67+E69</f>
        <v>8357</v>
      </c>
      <c r="F66" s="8">
        <f>F67+F69</f>
        <v>12000</v>
      </c>
      <c r="G66" s="8">
        <f>G67+G69</f>
        <v>1000</v>
      </c>
      <c r="H66" s="8">
        <f>H67+H69</f>
        <v>1000</v>
      </c>
      <c r="I66" s="8">
        <f>I67+I69</f>
        <v>1000</v>
      </c>
    </row>
    <row r="67" spans="1:9">
      <c r="A67" s="138">
        <v>3</v>
      </c>
      <c r="B67" s="139"/>
      <c r="C67" s="140"/>
      <c r="D67" s="67" t="s">
        <v>10</v>
      </c>
      <c r="E67" s="8">
        <f>SUM(E68)</f>
        <v>8357</v>
      </c>
      <c r="F67" s="8">
        <f>SUM(F68)</f>
        <v>12000</v>
      </c>
      <c r="G67" s="8">
        <f>SUM(G68)</f>
        <v>1000</v>
      </c>
      <c r="H67" s="8">
        <f>SUM(H68)</f>
        <v>1000</v>
      </c>
      <c r="I67" s="8">
        <f>SUM(I68)</f>
        <v>1000</v>
      </c>
    </row>
    <row r="68" spans="1:9">
      <c r="A68" s="118">
        <v>32</v>
      </c>
      <c r="B68" s="119"/>
      <c r="C68" s="120"/>
      <c r="D68" s="67" t="s">
        <v>22</v>
      </c>
      <c r="E68" s="8">
        <v>8357</v>
      </c>
      <c r="F68" s="9">
        <v>12000</v>
      </c>
      <c r="G68" s="9">
        <v>1000</v>
      </c>
      <c r="H68" s="9">
        <v>1000</v>
      </c>
      <c r="I68" s="10">
        <v>1000</v>
      </c>
    </row>
    <row r="69" spans="1:9" ht="25.5">
      <c r="A69" s="66">
        <v>4</v>
      </c>
      <c r="B69" s="68"/>
      <c r="C69" s="69"/>
      <c r="D69" s="67" t="s">
        <v>12</v>
      </c>
      <c r="E69" s="8">
        <f>SUM(E70)</f>
        <v>0</v>
      </c>
      <c r="F69" s="8">
        <f>SUM(F70)</f>
        <v>0</v>
      </c>
      <c r="G69" s="8">
        <f>SUM(G70)</f>
        <v>0</v>
      </c>
      <c r="H69" s="8">
        <f>SUM(H70)</f>
        <v>0</v>
      </c>
      <c r="I69" s="8">
        <f>SUM(I70)</f>
        <v>0</v>
      </c>
    </row>
    <row r="70" spans="1:9" ht="25.5">
      <c r="A70" s="118">
        <v>42</v>
      </c>
      <c r="B70" s="119"/>
      <c r="C70" s="120"/>
      <c r="D70" s="67" t="s">
        <v>30</v>
      </c>
      <c r="E70" s="8">
        <v>0</v>
      </c>
      <c r="F70" s="9">
        <v>0</v>
      </c>
      <c r="G70" s="9">
        <v>0</v>
      </c>
      <c r="H70" s="9">
        <v>0</v>
      </c>
      <c r="I70" s="10">
        <v>0</v>
      </c>
    </row>
    <row r="71" spans="1:9" ht="38.25">
      <c r="A71" s="132" t="s">
        <v>123</v>
      </c>
      <c r="B71" s="133"/>
      <c r="C71" s="134"/>
      <c r="D71" s="70" t="s">
        <v>124</v>
      </c>
      <c r="E71" s="65">
        <f>E72+E78</f>
        <v>163119</v>
      </c>
      <c r="F71" s="65">
        <f>F72+F78</f>
        <v>200000</v>
      </c>
      <c r="G71" s="65">
        <f>G72+G78</f>
        <v>120000</v>
      </c>
      <c r="H71" s="65">
        <f>H72+H78</f>
        <v>130000</v>
      </c>
      <c r="I71" s="65">
        <f>I72+I78</f>
        <v>130000</v>
      </c>
    </row>
    <row r="72" spans="1:9" ht="25.5">
      <c r="A72" s="135" t="s">
        <v>117</v>
      </c>
      <c r="B72" s="136"/>
      <c r="C72" s="137"/>
      <c r="D72" s="89" t="s">
        <v>146</v>
      </c>
      <c r="E72" s="8">
        <f>E73+E76</f>
        <v>94905</v>
      </c>
      <c r="F72" s="8">
        <f>F73+F76</f>
        <v>120000</v>
      </c>
      <c r="G72" s="8">
        <f>G73+G76</f>
        <v>50000</v>
      </c>
      <c r="H72" s="8">
        <f>H73+H76</f>
        <v>60000</v>
      </c>
      <c r="I72" s="8">
        <f>I73+I76</f>
        <v>60000</v>
      </c>
    </row>
    <row r="73" spans="1:9">
      <c r="A73" s="138">
        <v>3</v>
      </c>
      <c r="B73" s="139"/>
      <c r="C73" s="140"/>
      <c r="D73" s="67" t="s">
        <v>10</v>
      </c>
      <c r="E73" s="8">
        <f>SUM(E74:E75)</f>
        <v>83905</v>
      </c>
      <c r="F73" s="8">
        <f>SUM(F74:F75)</f>
        <v>108989</v>
      </c>
      <c r="G73" s="8">
        <f>SUM(G74:G75)</f>
        <v>50000</v>
      </c>
      <c r="H73" s="8">
        <f>SUM(H74:H75)</f>
        <v>60000</v>
      </c>
      <c r="I73" s="8">
        <f>SUM(I74:I75)</f>
        <v>60000</v>
      </c>
    </row>
    <row r="74" spans="1:9">
      <c r="A74" s="118">
        <v>31</v>
      </c>
      <c r="B74" s="119"/>
      <c r="C74" s="120"/>
      <c r="D74" s="67" t="s">
        <v>11</v>
      </c>
      <c r="E74" s="8">
        <v>79015</v>
      </c>
      <c r="F74" s="9">
        <v>94189</v>
      </c>
      <c r="G74" s="9">
        <v>33600</v>
      </c>
      <c r="H74" s="9">
        <v>43600</v>
      </c>
      <c r="I74" s="10">
        <v>43600</v>
      </c>
    </row>
    <row r="75" spans="1:9">
      <c r="A75" s="118">
        <v>32</v>
      </c>
      <c r="B75" s="119"/>
      <c r="C75" s="120"/>
      <c r="D75" s="67" t="s">
        <v>22</v>
      </c>
      <c r="E75" s="8">
        <v>4890</v>
      </c>
      <c r="F75" s="9">
        <v>14800</v>
      </c>
      <c r="G75" s="9">
        <v>16400</v>
      </c>
      <c r="H75" s="9">
        <v>16400</v>
      </c>
      <c r="I75" s="10">
        <v>16400</v>
      </c>
    </row>
    <row r="76" spans="1:9" ht="25.5">
      <c r="A76" s="66">
        <v>4</v>
      </c>
      <c r="B76" s="68"/>
      <c r="C76" s="69"/>
      <c r="D76" s="67" t="s">
        <v>12</v>
      </c>
      <c r="E76" s="8">
        <f>SUM(E77)</f>
        <v>11000</v>
      </c>
      <c r="F76" s="8">
        <f>SUM(F77)</f>
        <v>11011</v>
      </c>
      <c r="G76" s="8">
        <f>SUM(G77)</f>
        <v>0</v>
      </c>
      <c r="H76" s="8">
        <f>SUM(H77)</f>
        <v>0</v>
      </c>
      <c r="I76" s="8">
        <f>SUM(I77)</f>
        <v>0</v>
      </c>
    </row>
    <row r="77" spans="1:9" ht="25.5">
      <c r="A77" s="118">
        <v>42</v>
      </c>
      <c r="B77" s="119"/>
      <c r="C77" s="120"/>
      <c r="D77" s="67" t="s">
        <v>30</v>
      </c>
      <c r="E77" s="8">
        <v>11000</v>
      </c>
      <c r="F77" s="9">
        <v>11011</v>
      </c>
      <c r="G77" s="9">
        <v>0</v>
      </c>
      <c r="H77" s="9">
        <v>0</v>
      </c>
      <c r="I77" s="10">
        <v>0</v>
      </c>
    </row>
    <row r="78" spans="1:9">
      <c r="A78" s="135" t="s">
        <v>125</v>
      </c>
      <c r="B78" s="136"/>
      <c r="C78" s="137"/>
      <c r="D78" s="67" t="s">
        <v>126</v>
      </c>
      <c r="E78" s="8">
        <f>E79+E82</f>
        <v>68214</v>
      </c>
      <c r="F78" s="8">
        <f t="shared" ref="F78:I78" si="8">F79+F82</f>
        <v>80000</v>
      </c>
      <c r="G78" s="8">
        <f t="shared" si="8"/>
        <v>70000</v>
      </c>
      <c r="H78" s="8">
        <f t="shared" si="8"/>
        <v>70000</v>
      </c>
      <c r="I78" s="8">
        <f t="shared" si="8"/>
        <v>70000</v>
      </c>
    </row>
    <row r="79" spans="1:9">
      <c r="A79" s="138">
        <v>3</v>
      </c>
      <c r="B79" s="139"/>
      <c r="C79" s="140"/>
      <c r="D79" s="67" t="s">
        <v>10</v>
      </c>
      <c r="E79" s="8">
        <f>SUM(E80:E81)</f>
        <v>55736</v>
      </c>
      <c r="F79" s="8">
        <f>SUM(F80:F81)</f>
        <v>70000</v>
      </c>
      <c r="G79" s="8">
        <f>SUM(G80:G81)</f>
        <v>70000</v>
      </c>
      <c r="H79" s="8">
        <f>SUM(H80:H81)</f>
        <v>70000</v>
      </c>
      <c r="I79" s="8">
        <f>SUM(I80:I81)</f>
        <v>70000</v>
      </c>
    </row>
    <row r="80" spans="1:9">
      <c r="A80" s="118">
        <v>31</v>
      </c>
      <c r="B80" s="119"/>
      <c r="C80" s="120"/>
      <c r="D80" s="67" t="s">
        <v>11</v>
      </c>
      <c r="E80" s="8">
        <v>53918</v>
      </c>
      <c r="F80" s="9">
        <v>68000</v>
      </c>
      <c r="G80" s="9">
        <v>68000</v>
      </c>
      <c r="H80" s="9">
        <v>68000</v>
      </c>
      <c r="I80" s="10">
        <v>68000</v>
      </c>
    </row>
    <row r="81" spans="1:9">
      <c r="A81" s="118">
        <v>32</v>
      </c>
      <c r="B81" s="119"/>
      <c r="C81" s="120"/>
      <c r="D81" s="67" t="s">
        <v>22</v>
      </c>
      <c r="E81" s="8">
        <v>1818</v>
      </c>
      <c r="F81" s="9">
        <v>2000</v>
      </c>
      <c r="G81" s="9">
        <v>2000</v>
      </c>
      <c r="H81" s="9">
        <v>2000</v>
      </c>
      <c r="I81" s="10">
        <v>2000</v>
      </c>
    </row>
    <row r="82" spans="1:9" ht="25.5">
      <c r="A82" s="129">
        <v>4</v>
      </c>
      <c r="B82" s="130"/>
      <c r="C82" s="131"/>
      <c r="D82" s="90" t="s">
        <v>12</v>
      </c>
      <c r="E82" s="8">
        <f>SUM(E83)</f>
        <v>12478</v>
      </c>
      <c r="F82" s="8">
        <f t="shared" ref="F82:I82" si="9">SUM(F83)</f>
        <v>10000</v>
      </c>
      <c r="G82" s="8">
        <f t="shared" si="9"/>
        <v>0</v>
      </c>
      <c r="H82" s="8">
        <f t="shared" si="9"/>
        <v>0</v>
      </c>
      <c r="I82" s="8">
        <f t="shared" si="9"/>
        <v>0</v>
      </c>
    </row>
    <row r="83" spans="1:9" ht="25.5">
      <c r="A83" s="118">
        <v>42</v>
      </c>
      <c r="B83" s="119"/>
      <c r="C83" s="120"/>
      <c r="D83" s="90" t="s">
        <v>30</v>
      </c>
      <c r="E83" s="8">
        <v>12478</v>
      </c>
      <c r="F83" s="8">
        <v>10000</v>
      </c>
      <c r="G83" s="8">
        <v>0</v>
      </c>
      <c r="H83" s="8">
        <v>0</v>
      </c>
      <c r="I83" s="93">
        <v>0</v>
      </c>
    </row>
    <row r="84" spans="1:9" ht="30.75" customHeight="1">
      <c r="A84" s="141" t="s">
        <v>145</v>
      </c>
      <c r="B84" s="142"/>
      <c r="C84" s="143"/>
      <c r="D84" s="90"/>
      <c r="E84" s="8">
        <f>E85</f>
        <v>4900</v>
      </c>
      <c r="F84" s="8">
        <f t="shared" ref="F84:I85" si="10">F85</f>
        <v>0</v>
      </c>
      <c r="G84" s="8">
        <f t="shared" si="10"/>
        <v>0</v>
      </c>
      <c r="H84" s="8">
        <f t="shared" si="10"/>
        <v>0</v>
      </c>
      <c r="I84" s="8">
        <f t="shared" si="10"/>
        <v>0</v>
      </c>
    </row>
    <row r="85" spans="1:9" ht="25.5">
      <c r="A85" s="135" t="s">
        <v>117</v>
      </c>
      <c r="B85" s="136"/>
      <c r="C85" s="137"/>
      <c r="D85" s="89" t="s">
        <v>146</v>
      </c>
      <c r="E85" s="8">
        <f>E86</f>
        <v>4900</v>
      </c>
      <c r="F85" s="8">
        <f t="shared" si="10"/>
        <v>0</v>
      </c>
      <c r="G85" s="8">
        <f t="shared" si="10"/>
        <v>0</v>
      </c>
      <c r="H85" s="8">
        <f t="shared" si="10"/>
        <v>0</v>
      </c>
      <c r="I85" s="8">
        <f t="shared" si="10"/>
        <v>0</v>
      </c>
    </row>
    <row r="86" spans="1:9">
      <c r="A86" s="138">
        <v>3</v>
      </c>
      <c r="B86" s="139"/>
      <c r="C86" s="140"/>
      <c r="D86" s="90" t="s">
        <v>10</v>
      </c>
      <c r="E86" s="8">
        <f>SUM(E87)</f>
        <v>4900</v>
      </c>
      <c r="F86" s="8">
        <f t="shared" ref="F86:I86" si="11">SUM(F87)</f>
        <v>0</v>
      </c>
      <c r="G86" s="8">
        <f t="shared" si="11"/>
        <v>0</v>
      </c>
      <c r="H86" s="8">
        <f t="shared" si="11"/>
        <v>0</v>
      </c>
      <c r="I86" s="8">
        <f t="shared" si="11"/>
        <v>0</v>
      </c>
    </row>
    <row r="87" spans="1:9">
      <c r="A87" s="118">
        <v>32</v>
      </c>
      <c r="B87" s="119"/>
      <c r="C87" s="120"/>
      <c r="D87" s="90" t="s">
        <v>22</v>
      </c>
      <c r="E87" s="8">
        <v>4900</v>
      </c>
      <c r="F87" s="8">
        <v>0</v>
      </c>
      <c r="G87" s="8">
        <v>0</v>
      </c>
      <c r="H87" s="8">
        <v>0</v>
      </c>
      <c r="I87" s="93">
        <v>0</v>
      </c>
    </row>
    <row r="88" spans="1:9" ht="27.75" customHeight="1">
      <c r="A88" s="141" t="s">
        <v>147</v>
      </c>
      <c r="B88" s="142"/>
      <c r="C88" s="143"/>
      <c r="D88" s="90"/>
      <c r="E88" s="8">
        <f>E89</f>
        <v>0</v>
      </c>
      <c r="F88" s="8">
        <f t="shared" ref="F88:I89" si="12">F89</f>
        <v>0</v>
      </c>
      <c r="G88" s="8">
        <f t="shared" si="12"/>
        <v>60000</v>
      </c>
      <c r="H88" s="8">
        <f t="shared" si="12"/>
        <v>60000</v>
      </c>
      <c r="I88" s="8">
        <f t="shared" si="12"/>
        <v>60000</v>
      </c>
    </row>
    <row r="89" spans="1:9">
      <c r="A89" s="135" t="s">
        <v>103</v>
      </c>
      <c r="B89" s="136"/>
      <c r="C89" s="137"/>
      <c r="D89" s="89" t="s">
        <v>104</v>
      </c>
      <c r="E89" s="8">
        <f>E90</f>
        <v>0</v>
      </c>
      <c r="F89" s="8">
        <f t="shared" si="12"/>
        <v>0</v>
      </c>
      <c r="G89" s="8">
        <f t="shared" si="12"/>
        <v>60000</v>
      </c>
      <c r="H89" s="8">
        <f t="shared" si="12"/>
        <v>60000</v>
      </c>
      <c r="I89" s="8">
        <f t="shared" si="12"/>
        <v>60000</v>
      </c>
    </row>
    <row r="90" spans="1:9">
      <c r="A90" s="138">
        <v>3</v>
      </c>
      <c r="B90" s="139"/>
      <c r="C90" s="140"/>
      <c r="D90" s="90" t="s">
        <v>10</v>
      </c>
      <c r="E90" s="8">
        <f>SUM(E91,E92)</f>
        <v>0</v>
      </c>
      <c r="F90" s="8">
        <f t="shared" ref="F90:I90" si="13">SUM(F91,F92)</f>
        <v>0</v>
      </c>
      <c r="G90" s="8">
        <f t="shared" si="13"/>
        <v>60000</v>
      </c>
      <c r="H90" s="8">
        <f t="shared" si="13"/>
        <v>60000</v>
      </c>
      <c r="I90" s="8">
        <f t="shared" si="13"/>
        <v>60000</v>
      </c>
    </row>
    <row r="91" spans="1:9">
      <c r="A91" s="118">
        <v>31</v>
      </c>
      <c r="B91" s="119"/>
      <c r="C91" s="120"/>
      <c r="D91" s="90" t="s">
        <v>11</v>
      </c>
      <c r="E91" s="8">
        <v>0</v>
      </c>
      <c r="F91" s="8">
        <v>0</v>
      </c>
      <c r="G91" s="8">
        <v>50000</v>
      </c>
      <c r="H91" s="8">
        <v>50000</v>
      </c>
      <c r="I91" s="93">
        <v>50000</v>
      </c>
    </row>
    <row r="92" spans="1:9">
      <c r="A92" s="118">
        <v>32</v>
      </c>
      <c r="B92" s="119"/>
      <c r="C92" s="120"/>
      <c r="D92" s="90" t="s">
        <v>22</v>
      </c>
      <c r="E92" s="8">
        <v>0</v>
      </c>
      <c r="F92" s="8">
        <v>0</v>
      </c>
      <c r="G92" s="8">
        <v>10000</v>
      </c>
      <c r="H92" s="8">
        <v>10000</v>
      </c>
      <c r="I92" s="93">
        <v>10000</v>
      </c>
    </row>
    <row r="93" spans="1:9" ht="25.5">
      <c r="A93" s="132" t="s">
        <v>127</v>
      </c>
      <c r="B93" s="133"/>
      <c r="C93" s="134"/>
      <c r="D93" s="70" t="s">
        <v>128</v>
      </c>
      <c r="E93" s="65">
        <f t="shared" ref="E93:I94" si="14">E94</f>
        <v>22563</v>
      </c>
      <c r="F93" s="65">
        <f t="shared" si="14"/>
        <v>38000</v>
      </c>
      <c r="G93" s="65">
        <f t="shared" si="14"/>
        <v>38000</v>
      </c>
      <c r="H93" s="65">
        <f t="shared" si="14"/>
        <v>38000</v>
      </c>
      <c r="I93" s="65">
        <f t="shared" si="14"/>
        <v>38000</v>
      </c>
    </row>
    <row r="94" spans="1:9">
      <c r="A94" s="135" t="s">
        <v>103</v>
      </c>
      <c r="B94" s="136"/>
      <c r="C94" s="137"/>
      <c r="D94" s="72" t="s">
        <v>104</v>
      </c>
      <c r="E94" s="8">
        <f t="shared" si="14"/>
        <v>22563</v>
      </c>
      <c r="F94" s="8">
        <f t="shared" si="14"/>
        <v>38000</v>
      </c>
      <c r="G94" s="8">
        <f t="shared" si="14"/>
        <v>38000</v>
      </c>
      <c r="H94" s="8">
        <f t="shared" si="14"/>
        <v>38000</v>
      </c>
      <c r="I94" s="8">
        <f t="shared" si="14"/>
        <v>38000</v>
      </c>
    </row>
    <row r="95" spans="1:9">
      <c r="A95" s="138">
        <v>3</v>
      </c>
      <c r="B95" s="139"/>
      <c r="C95" s="140"/>
      <c r="D95" s="67" t="s">
        <v>10</v>
      </c>
      <c r="E95" s="8">
        <f>SUM(E96)</f>
        <v>22563</v>
      </c>
      <c r="F95" s="8">
        <f>SUM(F96)</f>
        <v>38000</v>
      </c>
      <c r="G95" s="8">
        <f>SUM(G96)</f>
        <v>38000</v>
      </c>
      <c r="H95" s="8">
        <f>SUM(H96)</f>
        <v>38000</v>
      </c>
      <c r="I95" s="8">
        <f>SUM(I96)</f>
        <v>38000</v>
      </c>
    </row>
    <row r="96" spans="1:9">
      <c r="A96" s="118">
        <v>31</v>
      </c>
      <c r="B96" s="119"/>
      <c r="C96" s="120"/>
      <c r="D96" s="67" t="s">
        <v>11</v>
      </c>
      <c r="E96" s="8">
        <v>22563</v>
      </c>
      <c r="F96" s="9">
        <v>38000</v>
      </c>
      <c r="G96" s="9">
        <v>38000</v>
      </c>
      <c r="H96" s="9">
        <v>38000</v>
      </c>
      <c r="I96" s="10">
        <v>38000</v>
      </c>
    </row>
    <row r="97" spans="1:9" ht="14.25" customHeight="1">
      <c r="A97" s="132" t="s">
        <v>129</v>
      </c>
      <c r="B97" s="133"/>
      <c r="C97" s="134"/>
      <c r="D97" s="70" t="s">
        <v>130</v>
      </c>
      <c r="E97" s="65">
        <f t="shared" ref="E97:I98" si="15">E98</f>
        <v>6636</v>
      </c>
      <c r="F97" s="65">
        <f t="shared" si="15"/>
        <v>6636</v>
      </c>
      <c r="G97" s="65">
        <f t="shared" si="15"/>
        <v>6636</v>
      </c>
      <c r="H97" s="65">
        <f t="shared" si="15"/>
        <v>6636</v>
      </c>
      <c r="I97" s="65">
        <f t="shared" si="15"/>
        <v>6636</v>
      </c>
    </row>
    <row r="98" spans="1:9" ht="14.25" customHeight="1">
      <c r="A98" s="135" t="s">
        <v>103</v>
      </c>
      <c r="B98" s="136"/>
      <c r="C98" s="137"/>
      <c r="D98" s="72" t="s">
        <v>104</v>
      </c>
      <c r="E98" s="8">
        <f t="shared" si="15"/>
        <v>6636</v>
      </c>
      <c r="F98" s="8">
        <f t="shared" si="15"/>
        <v>6636</v>
      </c>
      <c r="G98" s="8">
        <f t="shared" si="15"/>
        <v>6636</v>
      </c>
      <c r="H98" s="8">
        <f t="shared" si="15"/>
        <v>6636</v>
      </c>
      <c r="I98" s="8">
        <f t="shared" si="15"/>
        <v>6636</v>
      </c>
    </row>
    <row r="99" spans="1:9">
      <c r="A99" s="138">
        <v>3</v>
      </c>
      <c r="B99" s="139"/>
      <c r="C99" s="140"/>
      <c r="D99" s="67" t="s">
        <v>10</v>
      </c>
      <c r="E99" s="8">
        <f>SUM(E100)</f>
        <v>6636</v>
      </c>
      <c r="F99" s="8">
        <f>SUM(F100)</f>
        <v>6636</v>
      </c>
      <c r="G99" s="8">
        <f>SUM(G100)</f>
        <v>6636</v>
      </c>
      <c r="H99" s="8">
        <f>SUM(H100)</f>
        <v>6636</v>
      </c>
      <c r="I99" s="8">
        <f>SUM(I100)</f>
        <v>6636</v>
      </c>
    </row>
    <row r="100" spans="1:9">
      <c r="A100" s="118">
        <v>31</v>
      </c>
      <c r="B100" s="119"/>
      <c r="C100" s="120"/>
      <c r="D100" s="67" t="s">
        <v>11</v>
      </c>
      <c r="E100" s="8">
        <v>6636</v>
      </c>
      <c r="F100" s="9">
        <v>6636</v>
      </c>
      <c r="G100" s="9">
        <v>6636</v>
      </c>
      <c r="H100" s="9">
        <v>6636</v>
      </c>
      <c r="I100" s="10">
        <v>6636</v>
      </c>
    </row>
    <row r="102" spans="1:9">
      <c r="E102" s="80">
        <f>E6+E25</f>
        <v>6191882</v>
      </c>
      <c r="F102" s="80">
        <f>F6+F25</f>
        <v>6951492</v>
      </c>
      <c r="G102" s="80">
        <f>G6+G25</f>
        <v>6801300</v>
      </c>
      <c r="H102" s="80">
        <f>H6+H25</f>
        <v>7137500</v>
      </c>
      <c r="I102" s="80">
        <f>I6+I25</f>
        <v>7486000</v>
      </c>
    </row>
  </sheetData>
  <mergeCells count="88">
    <mergeCell ref="A6:C6"/>
    <mergeCell ref="A7:C7"/>
    <mergeCell ref="A1:I1"/>
    <mergeCell ref="A3:I3"/>
    <mergeCell ref="A5:C5"/>
    <mergeCell ref="A8:C8"/>
    <mergeCell ref="A9:C9"/>
    <mergeCell ref="A29:C29"/>
    <mergeCell ref="A10:C10"/>
    <mergeCell ref="A11:C11"/>
    <mergeCell ref="A12:C12"/>
    <mergeCell ref="A14:C14"/>
    <mergeCell ref="A15:C15"/>
    <mergeCell ref="A16:C16"/>
    <mergeCell ref="A18:C18"/>
    <mergeCell ref="A19:C19"/>
    <mergeCell ref="A20:C20"/>
    <mergeCell ref="A22:C22"/>
    <mergeCell ref="A24:C24"/>
    <mergeCell ref="A35:C35"/>
    <mergeCell ref="A100:C100"/>
    <mergeCell ref="A25:C25"/>
    <mergeCell ref="A26:C26"/>
    <mergeCell ref="A27:C27"/>
    <mergeCell ref="A28:C28"/>
    <mergeCell ref="A33:C33"/>
    <mergeCell ref="A34:C34"/>
    <mergeCell ref="A36:C36"/>
    <mergeCell ref="A37:C37"/>
    <mergeCell ref="A39:C39"/>
    <mergeCell ref="A40:C40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5:C55"/>
    <mergeCell ref="A56:C56"/>
    <mergeCell ref="A57:C57"/>
    <mergeCell ref="A58:C58"/>
    <mergeCell ref="A59:C59"/>
    <mergeCell ref="A60:C60"/>
    <mergeCell ref="A62:C62"/>
    <mergeCell ref="A73:C73"/>
    <mergeCell ref="A63:C63"/>
    <mergeCell ref="A64:C64"/>
    <mergeCell ref="A65:C65"/>
    <mergeCell ref="A66:C66"/>
    <mergeCell ref="A67:C67"/>
    <mergeCell ref="A96:C96"/>
    <mergeCell ref="A97:C97"/>
    <mergeCell ref="A98:C98"/>
    <mergeCell ref="A99:C99"/>
    <mergeCell ref="A80:C80"/>
    <mergeCell ref="A81:C81"/>
    <mergeCell ref="A93:C93"/>
    <mergeCell ref="A94:C94"/>
    <mergeCell ref="A95:C95"/>
    <mergeCell ref="A84:C84"/>
    <mergeCell ref="A85:C85"/>
    <mergeCell ref="A86:C86"/>
    <mergeCell ref="A87:C87"/>
    <mergeCell ref="A88:C88"/>
    <mergeCell ref="A89:C89"/>
    <mergeCell ref="A90:C90"/>
    <mergeCell ref="A92:C92"/>
    <mergeCell ref="A91:C91"/>
    <mergeCell ref="A32:C32"/>
    <mergeCell ref="A30:C30"/>
    <mergeCell ref="A31:C31"/>
    <mergeCell ref="A82:C82"/>
    <mergeCell ref="A83:C83"/>
    <mergeCell ref="A74:C74"/>
    <mergeCell ref="A75:C75"/>
    <mergeCell ref="A77:C77"/>
    <mergeCell ref="A78:C78"/>
    <mergeCell ref="A79:C79"/>
    <mergeCell ref="A68:C68"/>
    <mergeCell ref="A70:C70"/>
    <mergeCell ref="A71:C71"/>
    <mergeCell ref="A72:C72"/>
  </mergeCells>
  <pageMargins left="0.7" right="0.7" top="0.75" bottom="0.75" header="0.3" footer="0.3"/>
  <pageSetup paperSize="9" scale="2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2023-09-07T12:06:01Z</cp:lastPrinted>
  <dcterms:created xsi:type="dcterms:W3CDTF">2022-08-12T12:51:27Z</dcterms:created>
  <dcterms:modified xsi:type="dcterms:W3CDTF">2024-12-20T13:01:08Z</dcterms:modified>
</cp:coreProperties>
</file>